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/>
  <mc:AlternateContent xmlns:mc="http://schemas.openxmlformats.org/markup-compatibility/2006">
    <mc:Choice Requires="x15">
      <x15ac:absPath xmlns:x15ac="http://schemas.microsoft.com/office/spreadsheetml/2010/11/ac" url="https://energysolutionsonline-my.sharepoint.com/personal/mtancredi_energy-solution_com/Documents/Desktop/"/>
    </mc:Choice>
  </mc:AlternateContent>
  <xr:revisionPtr revIDLastSave="0" documentId="8_{77318FAA-46DD-4376-BA26-380A7D8DC2CA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Group A - Scores" sheetId="1" r:id="rId1"/>
    <sheet name="Group A - Current Waitlist" sheetId="3" r:id="rId2"/>
    <sheet name="Group B - Scores" sheetId="2" r:id="rId3"/>
    <sheet name="Group B - Current Waitlist" sheetId="4" r:id="rId4"/>
  </sheets>
  <definedNames>
    <definedName name="_xlnm._FilterDatabase" localSheetId="0" hidden="1">'Group A - Scores'!$A$6:$AI$6</definedName>
    <definedName name="_xlnm._FilterDatabase" localSheetId="2" hidden="1">'Group B - Scores'!$A$6:$AJ$69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" l="1"/>
  <c r="C37" i="3"/>
  <c r="D37" i="3"/>
  <c r="E37" i="3"/>
  <c r="F37" i="3"/>
  <c r="G37" i="3"/>
  <c r="H37" i="3"/>
  <c r="I37" i="3"/>
  <c r="K37" i="3"/>
  <c r="L37" i="3"/>
  <c r="M37" i="3"/>
  <c r="N37" i="3"/>
  <c r="O37" i="3"/>
  <c r="O36" i="3"/>
  <c r="N36" i="3"/>
  <c r="M36" i="3"/>
  <c r="L36" i="3"/>
  <c r="K36" i="3"/>
  <c r="I36" i="3"/>
  <c r="H36" i="3"/>
  <c r="G36" i="3"/>
  <c r="F36" i="3"/>
  <c r="E36" i="3"/>
  <c r="D36" i="3"/>
  <c r="C36" i="3"/>
  <c r="B36" i="3"/>
  <c r="J36" i="3"/>
  <c r="J37" i="3" s="1"/>
  <c r="B5" i="4"/>
  <c r="J61" i="4"/>
  <c r="J62" i="4"/>
  <c r="J63" i="4"/>
  <c r="J64" i="4"/>
  <c r="J65" i="4"/>
  <c r="J66" i="4"/>
  <c r="J67" i="4"/>
  <c r="J5" i="4"/>
  <c r="J6" i="4" s="1"/>
  <c r="J7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J28" i="4" s="1"/>
  <c r="J29" i="4" s="1"/>
  <c r="J30" i="4" s="1"/>
  <c r="J31" i="4" s="1"/>
  <c r="J32" i="4" s="1"/>
  <c r="J33" i="4" s="1"/>
  <c r="J34" i="4" s="1"/>
  <c r="J35" i="4" s="1"/>
  <c r="J36" i="4" s="1"/>
  <c r="J37" i="4" s="1"/>
  <c r="J38" i="4" s="1"/>
  <c r="J39" i="4" s="1"/>
  <c r="J40" i="4" s="1"/>
  <c r="J41" i="4" s="1"/>
  <c r="J42" i="4" s="1"/>
  <c r="J43" i="4" s="1"/>
  <c r="J44" i="4" s="1"/>
  <c r="J45" i="4" s="1"/>
  <c r="J46" i="4" s="1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H5" i="4"/>
  <c r="AJ8" i="1"/>
  <c r="AJ7" i="1"/>
  <c r="AJ7" i="2"/>
  <c r="AJ8" i="2"/>
  <c r="AJ9" i="2"/>
  <c r="AJ10" i="2"/>
  <c r="AJ11" i="2"/>
  <c r="AJ12" i="2"/>
  <c r="AJ13" i="2"/>
  <c r="AJ14" i="2"/>
  <c r="AJ15" i="2"/>
  <c r="AJ16" i="2"/>
  <c r="AJ53" i="2"/>
  <c r="AJ19" i="2"/>
  <c r="AJ18" i="2"/>
  <c r="AJ47" i="2"/>
  <c r="AJ45" i="2"/>
  <c r="AJ60" i="2"/>
  <c r="AJ62" i="2"/>
  <c r="AJ36" i="2"/>
  <c r="AJ23" i="2"/>
  <c r="AJ58" i="2"/>
  <c r="AJ39" i="2"/>
  <c r="AJ17" i="2"/>
  <c r="AJ57" i="2"/>
  <c r="AJ28" i="2"/>
  <c r="AJ22" i="2"/>
  <c r="AJ37" i="2"/>
  <c r="AJ61" i="2"/>
  <c r="AJ52" i="2"/>
  <c r="AJ20" i="2"/>
  <c r="AJ30" i="2"/>
  <c r="AJ59" i="2"/>
  <c r="AJ38" i="2"/>
  <c r="AJ49" i="2"/>
  <c r="AJ56" i="2"/>
  <c r="AJ54" i="2"/>
  <c r="AJ50" i="2"/>
  <c r="AJ40" i="2"/>
  <c r="AJ43" i="2"/>
  <c r="AJ33" i="2"/>
  <c r="AJ44" i="2"/>
  <c r="AJ34" i="2"/>
  <c r="AJ42" i="2"/>
  <c r="AJ48" i="2"/>
  <c r="AJ41" i="2"/>
  <c r="AJ27" i="2"/>
  <c r="AJ55" i="2"/>
  <c r="AJ51" i="2"/>
  <c r="AJ46" i="2"/>
  <c r="AJ24" i="2"/>
  <c r="AJ69" i="2"/>
  <c r="AJ31" i="2"/>
  <c r="AJ25" i="2"/>
  <c r="AJ29" i="2"/>
  <c r="AJ32" i="2"/>
  <c r="AJ26" i="2"/>
  <c r="AJ35" i="2"/>
  <c r="AJ21" i="2"/>
  <c r="AJ63" i="2"/>
  <c r="AJ64" i="2"/>
  <c r="AJ65" i="2"/>
  <c r="AJ66" i="2"/>
  <c r="AJ67" i="2"/>
  <c r="AJ68" i="2"/>
  <c r="B6" i="4"/>
  <c r="C6" i="4"/>
  <c r="D6" i="4"/>
  <c r="E6" i="4"/>
  <c r="F6" i="4"/>
  <c r="G6" i="4"/>
  <c r="H6" i="4"/>
  <c r="I6" i="4"/>
  <c r="K6" i="4"/>
  <c r="L6" i="4"/>
  <c r="M6" i="4"/>
  <c r="N6" i="4"/>
  <c r="O6" i="4"/>
  <c r="B7" i="4"/>
  <c r="C7" i="4"/>
  <c r="D7" i="4"/>
  <c r="E7" i="4"/>
  <c r="F7" i="4"/>
  <c r="G7" i="4"/>
  <c r="H7" i="4"/>
  <c r="I7" i="4"/>
  <c r="K7" i="4"/>
  <c r="L7" i="4"/>
  <c r="M7" i="4"/>
  <c r="N7" i="4"/>
  <c r="O7" i="4"/>
  <c r="B8" i="4"/>
  <c r="C8" i="4"/>
  <c r="D8" i="4"/>
  <c r="E8" i="4"/>
  <c r="F8" i="4"/>
  <c r="G8" i="4"/>
  <c r="H8" i="4"/>
  <c r="I8" i="4"/>
  <c r="K8" i="4"/>
  <c r="L8" i="4"/>
  <c r="M8" i="4"/>
  <c r="N8" i="4"/>
  <c r="O8" i="4"/>
  <c r="B9" i="4"/>
  <c r="C9" i="4"/>
  <c r="D9" i="4"/>
  <c r="E9" i="4"/>
  <c r="F9" i="4"/>
  <c r="G9" i="4"/>
  <c r="H9" i="4"/>
  <c r="I9" i="4"/>
  <c r="K9" i="4"/>
  <c r="L9" i="4"/>
  <c r="M9" i="4"/>
  <c r="N9" i="4"/>
  <c r="O9" i="4"/>
  <c r="B10" i="4"/>
  <c r="C10" i="4"/>
  <c r="D10" i="4"/>
  <c r="E10" i="4"/>
  <c r="F10" i="4"/>
  <c r="G10" i="4"/>
  <c r="H10" i="4"/>
  <c r="I10" i="4"/>
  <c r="K10" i="4"/>
  <c r="L10" i="4"/>
  <c r="M10" i="4"/>
  <c r="N10" i="4"/>
  <c r="O10" i="4"/>
  <c r="B11" i="4"/>
  <c r="C11" i="4"/>
  <c r="D11" i="4"/>
  <c r="E11" i="4"/>
  <c r="F11" i="4"/>
  <c r="G11" i="4"/>
  <c r="H11" i="4"/>
  <c r="I11" i="4"/>
  <c r="K11" i="4"/>
  <c r="L11" i="4"/>
  <c r="M11" i="4"/>
  <c r="N11" i="4"/>
  <c r="O11" i="4"/>
  <c r="B12" i="4"/>
  <c r="C12" i="4"/>
  <c r="D12" i="4"/>
  <c r="E12" i="4"/>
  <c r="F12" i="4"/>
  <c r="G12" i="4"/>
  <c r="H12" i="4"/>
  <c r="I12" i="4"/>
  <c r="K12" i="4"/>
  <c r="L12" i="4"/>
  <c r="M12" i="4"/>
  <c r="N12" i="4"/>
  <c r="O12" i="4"/>
  <c r="B13" i="4"/>
  <c r="C13" i="4"/>
  <c r="D13" i="4"/>
  <c r="E13" i="4"/>
  <c r="F13" i="4"/>
  <c r="G13" i="4"/>
  <c r="H13" i="4"/>
  <c r="I13" i="4"/>
  <c r="K13" i="4"/>
  <c r="L13" i="4"/>
  <c r="M13" i="4"/>
  <c r="N13" i="4"/>
  <c r="O13" i="4"/>
  <c r="B14" i="4"/>
  <c r="C14" i="4"/>
  <c r="D14" i="4"/>
  <c r="E14" i="4"/>
  <c r="F14" i="4"/>
  <c r="G14" i="4"/>
  <c r="H14" i="4"/>
  <c r="I14" i="4"/>
  <c r="K14" i="4"/>
  <c r="L14" i="4"/>
  <c r="M14" i="4"/>
  <c r="N14" i="4"/>
  <c r="O14" i="4"/>
  <c r="B15" i="4"/>
  <c r="C15" i="4"/>
  <c r="D15" i="4"/>
  <c r="E15" i="4"/>
  <c r="F15" i="4"/>
  <c r="G15" i="4"/>
  <c r="H15" i="4"/>
  <c r="I15" i="4"/>
  <c r="K15" i="4"/>
  <c r="L15" i="4"/>
  <c r="M15" i="4"/>
  <c r="N15" i="4"/>
  <c r="O15" i="4"/>
  <c r="B16" i="4"/>
  <c r="C16" i="4"/>
  <c r="D16" i="4"/>
  <c r="E16" i="4"/>
  <c r="F16" i="4"/>
  <c r="G16" i="4"/>
  <c r="H16" i="4"/>
  <c r="I16" i="4"/>
  <c r="K16" i="4"/>
  <c r="L16" i="4"/>
  <c r="M16" i="4"/>
  <c r="N16" i="4"/>
  <c r="O16" i="4"/>
  <c r="B17" i="4"/>
  <c r="C17" i="4"/>
  <c r="D17" i="4"/>
  <c r="E17" i="4"/>
  <c r="F17" i="4"/>
  <c r="G17" i="4"/>
  <c r="H17" i="4"/>
  <c r="I17" i="4"/>
  <c r="K17" i="4"/>
  <c r="L17" i="4"/>
  <c r="M17" i="4"/>
  <c r="N17" i="4"/>
  <c r="O17" i="4"/>
  <c r="B18" i="4"/>
  <c r="C18" i="4"/>
  <c r="D18" i="4"/>
  <c r="E18" i="4"/>
  <c r="F18" i="4"/>
  <c r="G18" i="4"/>
  <c r="H18" i="4"/>
  <c r="I18" i="4"/>
  <c r="K18" i="4"/>
  <c r="L18" i="4"/>
  <c r="M18" i="4"/>
  <c r="N18" i="4"/>
  <c r="O18" i="4"/>
  <c r="B19" i="4"/>
  <c r="C19" i="4"/>
  <c r="D19" i="4"/>
  <c r="E19" i="4"/>
  <c r="F19" i="4"/>
  <c r="G19" i="4"/>
  <c r="H19" i="4"/>
  <c r="I19" i="4"/>
  <c r="K19" i="4"/>
  <c r="L19" i="4"/>
  <c r="M19" i="4"/>
  <c r="N19" i="4"/>
  <c r="O19" i="4"/>
  <c r="B20" i="4"/>
  <c r="C20" i="4"/>
  <c r="D20" i="4"/>
  <c r="E20" i="4"/>
  <c r="F20" i="4"/>
  <c r="G20" i="4"/>
  <c r="H20" i="4"/>
  <c r="I20" i="4"/>
  <c r="K20" i="4"/>
  <c r="L20" i="4"/>
  <c r="M20" i="4"/>
  <c r="N20" i="4"/>
  <c r="O20" i="4"/>
  <c r="B21" i="4"/>
  <c r="C21" i="4"/>
  <c r="D21" i="4"/>
  <c r="E21" i="4"/>
  <c r="F21" i="4"/>
  <c r="G21" i="4"/>
  <c r="H21" i="4"/>
  <c r="I21" i="4"/>
  <c r="K21" i="4"/>
  <c r="L21" i="4"/>
  <c r="M21" i="4"/>
  <c r="N21" i="4"/>
  <c r="O21" i="4"/>
  <c r="B22" i="4"/>
  <c r="C22" i="4"/>
  <c r="D22" i="4"/>
  <c r="E22" i="4"/>
  <c r="F22" i="4"/>
  <c r="G22" i="4"/>
  <c r="H22" i="4"/>
  <c r="I22" i="4"/>
  <c r="K22" i="4"/>
  <c r="L22" i="4"/>
  <c r="M22" i="4"/>
  <c r="N22" i="4"/>
  <c r="O22" i="4"/>
  <c r="B23" i="4"/>
  <c r="C23" i="4"/>
  <c r="D23" i="4"/>
  <c r="E23" i="4"/>
  <c r="F23" i="4"/>
  <c r="G23" i="4"/>
  <c r="H23" i="4"/>
  <c r="I23" i="4"/>
  <c r="K23" i="4"/>
  <c r="L23" i="4"/>
  <c r="M23" i="4"/>
  <c r="N23" i="4"/>
  <c r="O23" i="4"/>
  <c r="B24" i="4"/>
  <c r="C24" i="4"/>
  <c r="D24" i="4"/>
  <c r="E24" i="4"/>
  <c r="F24" i="4"/>
  <c r="G24" i="4"/>
  <c r="H24" i="4"/>
  <c r="I24" i="4"/>
  <c r="K24" i="4"/>
  <c r="L24" i="4"/>
  <c r="M24" i="4"/>
  <c r="N24" i="4"/>
  <c r="O24" i="4"/>
  <c r="B25" i="4"/>
  <c r="C25" i="4"/>
  <c r="D25" i="4"/>
  <c r="E25" i="4"/>
  <c r="F25" i="4"/>
  <c r="G25" i="4"/>
  <c r="H25" i="4"/>
  <c r="I25" i="4"/>
  <c r="K25" i="4"/>
  <c r="L25" i="4"/>
  <c r="M25" i="4"/>
  <c r="N25" i="4"/>
  <c r="O25" i="4"/>
  <c r="B26" i="4"/>
  <c r="C26" i="4"/>
  <c r="D26" i="4"/>
  <c r="E26" i="4"/>
  <c r="F26" i="4"/>
  <c r="G26" i="4"/>
  <c r="H26" i="4"/>
  <c r="I26" i="4"/>
  <c r="K26" i="4"/>
  <c r="L26" i="4"/>
  <c r="M26" i="4"/>
  <c r="N26" i="4"/>
  <c r="O26" i="4"/>
  <c r="B27" i="4"/>
  <c r="C27" i="4"/>
  <c r="D27" i="4"/>
  <c r="E27" i="4"/>
  <c r="F27" i="4"/>
  <c r="G27" i="4"/>
  <c r="H27" i="4"/>
  <c r="I27" i="4"/>
  <c r="K27" i="4"/>
  <c r="L27" i="4"/>
  <c r="M27" i="4"/>
  <c r="N27" i="4"/>
  <c r="O27" i="4"/>
  <c r="B28" i="4"/>
  <c r="C28" i="4"/>
  <c r="D28" i="4"/>
  <c r="E28" i="4"/>
  <c r="F28" i="4"/>
  <c r="G28" i="4"/>
  <c r="H28" i="4"/>
  <c r="I28" i="4"/>
  <c r="K28" i="4"/>
  <c r="L28" i="4"/>
  <c r="M28" i="4"/>
  <c r="N28" i="4"/>
  <c r="O28" i="4"/>
  <c r="B29" i="4"/>
  <c r="C29" i="4"/>
  <c r="D29" i="4"/>
  <c r="E29" i="4"/>
  <c r="F29" i="4"/>
  <c r="G29" i="4"/>
  <c r="H29" i="4"/>
  <c r="I29" i="4"/>
  <c r="K29" i="4"/>
  <c r="L29" i="4"/>
  <c r="M29" i="4"/>
  <c r="N29" i="4"/>
  <c r="O29" i="4"/>
  <c r="B30" i="4"/>
  <c r="C30" i="4"/>
  <c r="D30" i="4"/>
  <c r="E30" i="4"/>
  <c r="F30" i="4"/>
  <c r="G30" i="4"/>
  <c r="H30" i="4"/>
  <c r="I30" i="4"/>
  <c r="K30" i="4"/>
  <c r="L30" i="4"/>
  <c r="M30" i="4"/>
  <c r="N30" i="4"/>
  <c r="O30" i="4"/>
  <c r="B31" i="4"/>
  <c r="C31" i="4"/>
  <c r="D31" i="4"/>
  <c r="E31" i="4"/>
  <c r="F31" i="4"/>
  <c r="G31" i="4"/>
  <c r="H31" i="4"/>
  <c r="I31" i="4"/>
  <c r="K31" i="4"/>
  <c r="L31" i="4"/>
  <c r="M31" i="4"/>
  <c r="N31" i="4"/>
  <c r="O31" i="4"/>
  <c r="B32" i="4"/>
  <c r="C32" i="4"/>
  <c r="D32" i="4"/>
  <c r="E32" i="4"/>
  <c r="F32" i="4"/>
  <c r="G32" i="4"/>
  <c r="H32" i="4"/>
  <c r="I32" i="4"/>
  <c r="K32" i="4"/>
  <c r="L32" i="4"/>
  <c r="M32" i="4"/>
  <c r="N32" i="4"/>
  <c r="O32" i="4"/>
  <c r="B33" i="4"/>
  <c r="C33" i="4"/>
  <c r="D33" i="4"/>
  <c r="E33" i="4"/>
  <c r="F33" i="4"/>
  <c r="G33" i="4"/>
  <c r="H33" i="4"/>
  <c r="I33" i="4"/>
  <c r="K33" i="4"/>
  <c r="L33" i="4"/>
  <c r="M33" i="4"/>
  <c r="N33" i="4"/>
  <c r="O33" i="4"/>
  <c r="B34" i="4"/>
  <c r="C34" i="4"/>
  <c r="D34" i="4"/>
  <c r="E34" i="4"/>
  <c r="F34" i="4"/>
  <c r="G34" i="4"/>
  <c r="H34" i="4"/>
  <c r="I34" i="4"/>
  <c r="K34" i="4"/>
  <c r="L34" i="4"/>
  <c r="M34" i="4"/>
  <c r="N34" i="4"/>
  <c r="O34" i="4"/>
  <c r="B35" i="4"/>
  <c r="C35" i="4"/>
  <c r="D35" i="4"/>
  <c r="E35" i="4"/>
  <c r="F35" i="4"/>
  <c r="G35" i="4"/>
  <c r="H35" i="4"/>
  <c r="I35" i="4"/>
  <c r="K35" i="4"/>
  <c r="L35" i="4"/>
  <c r="M35" i="4"/>
  <c r="N35" i="4"/>
  <c r="O35" i="4"/>
  <c r="B36" i="4"/>
  <c r="C36" i="4"/>
  <c r="D36" i="4"/>
  <c r="E36" i="4"/>
  <c r="F36" i="4"/>
  <c r="G36" i="4"/>
  <c r="H36" i="4"/>
  <c r="I36" i="4"/>
  <c r="K36" i="4"/>
  <c r="L36" i="4"/>
  <c r="M36" i="4"/>
  <c r="N36" i="4"/>
  <c r="O36" i="4"/>
  <c r="B37" i="4"/>
  <c r="C37" i="4"/>
  <c r="D37" i="4"/>
  <c r="E37" i="4"/>
  <c r="F37" i="4"/>
  <c r="G37" i="4"/>
  <c r="H37" i="4"/>
  <c r="I37" i="4"/>
  <c r="K37" i="4"/>
  <c r="L37" i="4"/>
  <c r="M37" i="4"/>
  <c r="N37" i="4"/>
  <c r="O37" i="4"/>
  <c r="B38" i="4"/>
  <c r="C38" i="4"/>
  <c r="D38" i="4"/>
  <c r="E38" i="4"/>
  <c r="F38" i="4"/>
  <c r="G38" i="4"/>
  <c r="H38" i="4"/>
  <c r="I38" i="4"/>
  <c r="K38" i="4"/>
  <c r="L38" i="4"/>
  <c r="M38" i="4"/>
  <c r="N38" i="4"/>
  <c r="O38" i="4"/>
  <c r="B39" i="4"/>
  <c r="C39" i="4"/>
  <c r="D39" i="4"/>
  <c r="E39" i="4"/>
  <c r="F39" i="4"/>
  <c r="G39" i="4"/>
  <c r="H39" i="4"/>
  <c r="I39" i="4"/>
  <c r="K39" i="4"/>
  <c r="L39" i="4"/>
  <c r="M39" i="4"/>
  <c r="N39" i="4"/>
  <c r="O39" i="4"/>
  <c r="B40" i="4"/>
  <c r="C40" i="4"/>
  <c r="D40" i="4"/>
  <c r="E40" i="4"/>
  <c r="F40" i="4"/>
  <c r="G40" i="4"/>
  <c r="H40" i="4"/>
  <c r="I40" i="4"/>
  <c r="K40" i="4"/>
  <c r="L40" i="4"/>
  <c r="M40" i="4"/>
  <c r="N40" i="4"/>
  <c r="O40" i="4"/>
  <c r="B41" i="4"/>
  <c r="C41" i="4"/>
  <c r="D41" i="4"/>
  <c r="E41" i="4"/>
  <c r="F41" i="4"/>
  <c r="G41" i="4"/>
  <c r="H41" i="4"/>
  <c r="I41" i="4"/>
  <c r="K41" i="4"/>
  <c r="L41" i="4"/>
  <c r="M41" i="4"/>
  <c r="N41" i="4"/>
  <c r="O41" i="4"/>
  <c r="B42" i="4"/>
  <c r="C42" i="4"/>
  <c r="D42" i="4"/>
  <c r="E42" i="4"/>
  <c r="F42" i="4"/>
  <c r="G42" i="4"/>
  <c r="H42" i="4"/>
  <c r="I42" i="4"/>
  <c r="K42" i="4"/>
  <c r="L42" i="4"/>
  <c r="M42" i="4"/>
  <c r="N42" i="4"/>
  <c r="O42" i="4"/>
  <c r="B43" i="4"/>
  <c r="C43" i="4"/>
  <c r="D43" i="4"/>
  <c r="E43" i="4"/>
  <c r="F43" i="4"/>
  <c r="G43" i="4"/>
  <c r="H43" i="4"/>
  <c r="I43" i="4"/>
  <c r="K43" i="4"/>
  <c r="L43" i="4"/>
  <c r="M43" i="4"/>
  <c r="N43" i="4"/>
  <c r="O43" i="4"/>
  <c r="B44" i="4"/>
  <c r="C44" i="4"/>
  <c r="D44" i="4"/>
  <c r="E44" i="4"/>
  <c r="F44" i="4"/>
  <c r="G44" i="4"/>
  <c r="H44" i="4"/>
  <c r="I44" i="4"/>
  <c r="K44" i="4"/>
  <c r="L44" i="4"/>
  <c r="M44" i="4"/>
  <c r="N44" i="4"/>
  <c r="O44" i="4"/>
  <c r="B45" i="4"/>
  <c r="C45" i="4"/>
  <c r="D45" i="4"/>
  <c r="E45" i="4"/>
  <c r="F45" i="4"/>
  <c r="G45" i="4"/>
  <c r="H45" i="4"/>
  <c r="I45" i="4"/>
  <c r="K45" i="4"/>
  <c r="L45" i="4"/>
  <c r="M45" i="4"/>
  <c r="N45" i="4"/>
  <c r="O45" i="4"/>
  <c r="B46" i="4"/>
  <c r="C46" i="4"/>
  <c r="D46" i="4"/>
  <c r="E46" i="4"/>
  <c r="F46" i="4"/>
  <c r="G46" i="4"/>
  <c r="H46" i="4"/>
  <c r="I46" i="4"/>
  <c r="K46" i="4"/>
  <c r="L46" i="4"/>
  <c r="M46" i="4"/>
  <c r="N46" i="4"/>
  <c r="O46" i="4"/>
  <c r="B47" i="4"/>
  <c r="C47" i="4"/>
  <c r="D47" i="4"/>
  <c r="E47" i="4"/>
  <c r="F47" i="4"/>
  <c r="G47" i="4"/>
  <c r="H47" i="4"/>
  <c r="I47" i="4"/>
  <c r="K47" i="4"/>
  <c r="L47" i="4"/>
  <c r="M47" i="4"/>
  <c r="N47" i="4"/>
  <c r="O47" i="4"/>
  <c r="B48" i="4"/>
  <c r="C48" i="4"/>
  <c r="D48" i="4"/>
  <c r="E48" i="4"/>
  <c r="F48" i="4"/>
  <c r="G48" i="4"/>
  <c r="H48" i="4"/>
  <c r="I48" i="4"/>
  <c r="K48" i="4"/>
  <c r="L48" i="4"/>
  <c r="M48" i="4"/>
  <c r="N48" i="4"/>
  <c r="O48" i="4"/>
  <c r="B49" i="4"/>
  <c r="C49" i="4"/>
  <c r="D49" i="4"/>
  <c r="E49" i="4"/>
  <c r="F49" i="4"/>
  <c r="G49" i="4"/>
  <c r="H49" i="4"/>
  <c r="I49" i="4"/>
  <c r="K49" i="4"/>
  <c r="L49" i="4"/>
  <c r="M49" i="4"/>
  <c r="N49" i="4"/>
  <c r="O49" i="4"/>
  <c r="B50" i="4"/>
  <c r="C50" i="4"/>
  <c r="D50" i="4"/>
  <c r="E50" i="4"/>
  <c r="F50" i="4"/>
  <c r="G50" i="4"/>
  <c r="H50" i="4"/>
  <c r="I50" i="4"/>
  <c r="K50" i="4"/>
  <c r="L50" i="4"/>
  <c r="M50" i="4"/>
  <c r="N50" i="4"/>
  <c r="O50" i="4"/>
  <c r="B51" i="4"/>
  <c r="C51" i="4"/>
  <c r="D51" i="4"/>
  <c r="E51" i="4"/>
  <c r="F51" i="4"/>
  <c r="G51" i="4"/>
  <c r="H51" i="4"/>
  <c r="I51" i="4"/>
  <c r="K51" i="4"/>
  <c r="L51" i="4"/>
  <c r="M51" i="4"/>
  <c r="N51" i="4"/>
  <c r="O51" i="4"/>
  <c r="B52" i="4"/>
  <c r="C52" i="4"/>
  <c r="D52" i="4"/>
  <c r="E52" i="4"/>
  <c r="F52" i="4"/>
  <c r="G52" i="4"/>
  <c r="H52" i="4"/>
  <c r="I52" i="4"/>
  <c r="K52" i="4"/>
  <c r="L52" i="4"/>
  <c r="M52" i="4"/>
  <c r="N52" i="4"/>
  <c r="O52" i="4"/>
  <c r="B53" i="4"/>
  <c r="C53" i="4"/>
  <c r="D53" i="4"/>
  <c r="E53" i="4"/>
  <c r="F53" i="4"/>
  <c r="G53" i="4"/>
  <c r="H53" i="4"/>
  <c r="I53" i="4"/>
  <c r="K53" i="4"/>
  <c r="L53" i="4"/>
  <c r="M53" i="4"/>
  <c r="N53" i="4"/>
  <c r="O53" i="4"/>
  <c r="B54" i="4"/>
  <c r="C54" i="4"/>
  <c r="D54" i="4"/>
  <c r="E54" i="4"/>
  <c r="F54" i="4"/>
  <c r="G54" i="4"/>
  <c r="H54" i="4"/>
  <c r="I54" i="4"/>
  <c r="K54" i="4"/>
  <c r="L54" i="4"/>
  <c r="M54" i="4"/>
  <c r="N54" i="4"/>
  <c r="O54" i="4"/>
  <c r="B55" i="4"/>
  <c r="C55" i="4"/>
  <c r="D55" i="4"/>
  <c r="E55" i="4"/>
  <c r="F55" i="4"/>
  <c r="G55" i="4"/>
  <c r="H55" i="4"/>
  <c r="I55" i="4"/>
  <c r="K55" i="4"/>
  <c r="L55" i="4"/>
  <c r="M55" i="4"/>
  <c r="N55" i="4"/>
  <c r="O55" i="4"/>
  <c r="B56" i="4"/>
  <c r="C56" i="4"/>
  <c r="D56" i="4"/>
  <c r="E56" i="4"/>
  <c r="F56" i="4"/>
  <c r="G56" i="4"/>
  <c r="H56" i="4"/>
  <c r="I56" i="4"/>
  <c r="K56" i="4"/>
  <c r="L56" i="4"/>
  <c r="M56" i="4"/>
  <c r="N56" i="4"/>
  <c r="O56" i="4"/>
  <c r="B57" i="4"/>
  <c r="C57" i="4"/>
  <c r="D57" i="4"/>
  <c r="E57" i="4"/>
  <c r="F57" i="4"/>
  <c r="G57" i="4"/>
  <c r="H57" i="4"/>
  <c r="I57" i="4"/>
  <c r="K57" i="4"/>
  <c r="L57" i="4"/>
  <c r="M57" i="4"/>
  <c r="N57" i="4"/>
  <c r="O57" i="4"/>
  <c r="B58" i="4"/>
  <c r="C58" i="4"/>
  <c r="D58" i="4"/>
  <c r="E58" i="4"/>
  <c r="F58" i="4"/>
  <c r="G58" i="4"/>
  <c r="H58" i="4"/>
  <c r="I58" i="4"/>
  <c r="K58" i="4"/>
  <c r="L58" i="4"/>
  <c r="M58" i="4"/>
  <c r="N58" i="4"/>
  <c r="O58" i="4"/>
  <c r="B59" i="4"/>
  <c r="C59" i="4"/>
  <c r="D59" i="4"/>
  <c r="E59" i="4"/>
  <c r="F59" i="4"/>
  <c r="G59" i="4"/>
  <c r="H59" i="4"/>
  <c r="I59" i="4"/>
  <c r="K59" i="4"/>
  <c r="L59" i="4"/>
  <c r="M59" i="4"/>
  <c r="N59" i="4"/>
  <c r="O59" i="4"/>
  <c r="B60" i="4"/>
  <c r="C60" i="4"/>
  <c r="D60" i="4"/>
  <c r="E60" i="4"/>
  <c r="F60" i="4"/>
  <c r="G60" i="4"/>
  <c r="H60" i="4"/>
  <c r="I60" i="4"/>
  <c r="K60" i="4"/>
  <c r="L60" i="4"/>
  <c r="M60" i="4"/>
  <c r="N60" i="4"/>
  <c r="O60" i="4"/>
  <c r="B61" i="4"/>
  <c r="C61" i="4"/>
  <c r="D61" i="4"/>
  <c r="E61" i="4"/>
  <c r="F61" i="4"/>
  <c r="G61" i="4"/>
  <c r="H61" i="4"/>
  <c r="I61" i="4"/>
  <c r="K61" i="4"/>
  <c r="L61" i="4"/>
  <c r="M61" i="4"/>
  <c r="N61" i="4"/>
  <c r="O61" i="4"/>
  <c r="B62" i="4"/>
  <c r="C62" i="4"/>
  <c r="D62" i="4"/>
  <c r="E62" i="4"/>
  <c r="F62" i="4"/>
  <c r="G62" i="4"/>
  <c r="H62" i="4"/>
  <c r="I62" i="4"/>
  <c r="K62" i="4"/>
  <c r="L62" i="4"/>
  <c r="M62" i="4"/>
  <c r="N62" i="4"/>
  <c r="O62" i="4"/>
  <c r="B63" i="4"/>
  <c r="C63" i="4"/>
  <c r="D63" i="4"/>
  <c r="E63" i="4"/>
  <c r="F63" i="4"/>
  <c r="G63" i="4"/>
  <c r="H63" i="4"/>
  <c r="I63" i="4"/>
  <c r="K63" i="4"/>
  <c r="L63" i="4"/>
  <c r="M63" i="4"/>
  <c r="N63" i="4"/>
  <c r="O63" i="4"/>
  <c r="B64" i="4"/>
  <c r="C64" i="4"/>
  <c r="D64" i="4"/>
  <c r="E64" i="4"/>
  <c r="F64" i="4"/>
  <c r="G64" i="4"/>
  <c r="H64" i="4"/>
  <c r="I64" i="4"/>
  <c r="K64" i="4"/>
  <c r="L64" i="4"/>
  <c r="M64" i="4"/>
  <c r="N64" i="4"/>
  <c r="O64" i="4"/>
  <c r="B65" i="4"/>
  <c r="C65" i="4"/>
  <c r="D65" i="4"/>
  <c r="E65" i="4"/>
  <c r="F65" i="4"/>
  <c r="G65" i="4"/>
  <c r="H65" i="4"/>
  <c r="I65" i="4"/>
  <c r="K65" i="4"/>
  <c r="L65" i="4"/>
  <c r="M65" i="4"/>
  <c r="N65" i="4"/>
  <c r="O65" i="4"/>
  <c r="B66" i="4"/>
  <c r="C66" i="4"/>
  <c r="D66" i="4"/>
  <c r="E66" i="4"/>
  <c r="F66" i="4"/>
  <c r="G66" i="4"/>
  <c r="H66" i="4"/>
  <c r="I66" i="4"/>
  <c r="K66" i="4"/>
  <c r="L66" i="4"/>
  <c r="M66" i="4"/>
  <c r="N66" i="4"/>
  <c r="O66" i="4"/>
  <c r="B67" i="4"/>
  <c r="C67" i="4"/>
  <c r="D67" i="4"/>
  <c r="E67" i="4"/>
  <c r="F67" i="4"/>
  <c r="G67" i="4"/>
  <c r="H67" i="4"/>
  <c r="I67" i="4"/>
  <c r="K67" i="4"/>
  <c r="L67" i="4"/>
  <c r="M67" i="4"/>
  <c r="N67" i="4"/>
  <c r="O67" i="4"/>
  <c r="O5" i="4"/>
  <c r="N5" i="4"/>
  <c r="M5" i="4"/>
  <c r="L5" i="4"/>
  <c r="K5" i="4"/>
  <c r="I5" i="4"/>
  <c r="G5" i="4"/>
  <c r="F5" i="4"/>
  <c r="E5" i="4"/>
  <c r="D5" i="4"/>
  <c r="C5" i="4"/>
  <c r="AG68" i="2"/>
  <c r="AC68" i="2"/>
  <c r="X68" i="2"/>
  <c r="T68" i="2"/>
  <c r="AG67" i="2"/>
  <c r="AC67" i="2"/>
  <c r="X67" i="2"/>
  <c r="T67" i="2"/>
  <c r="AG66" i="2"/>
  <c r="AC66" i="2"/>
  <c r="X66" i="2"/>
  <c r="T66" i="2"/>
  <c r="AG65" i="2"/>
  <c r="AC65" i="2"/>
  <c r="X65" i="2"/>
  <c r="T65" i="2"/>
  <c r="AG64" i="2"/>
  <c r="AC64" i="2"/>
  <c r="X64" i="2"/>
  <c r="T64" i="2"/>
  <c r="AG63" i="2"/>
  <c r="AC63" i="2"/>
  <c r="X63" i="2"/>
  <c r="T63" i="2"/>
  <c r="AG38" i="2"/>
  <c r="AC38" i="2"/>
  <c r="X38" i="2"/>
  <c r="T38" i="2"/>
  <c r="AG44" i="2"/>
  <c r="AC44" i="2"/>
  <c r="X44" i="2"/>
  <c r="T44" i="2"/>
  <c r="AG30" i="2"/>
  <c r="AC30" i="2"/>
  <c r="X30" i="2"/>
  <c r="T30" i="2"/>
  <c r="AG51" i="2"/>
  <c r="AC51" i="2"/>
  <c r="X51" i="2"/>
  <c r="T51" i="2"/>
  <c r="AG33" i="2"/>
  <c r="AC33" i="2"/>
  <c r="X33" i="2"/>
  <c r="T33" i="2"/>
  <c r="AG25" i="2"/>
  <c r="AC25" i="2"/>
  <c r="X25" i="2"/>
  <c r="T25" i="2"/>
  <c r="AG58" i="2"/>
  <c r="AC58" i="2"/>
  <c r="X58" i="2"/>
  <c r="T58" i="2"/>
  <c r="AG29" i="2"/>
  <c r="AC29" i="2"/>
  <c r="X29" i="2"/>
  <c r="T29" i="2"/>
  <c r="AG42" i="2"/>
  <c r="AC42" i="2"/>
  <c r="X42" i="2"/>
  <c r="T42" i="2"/>
  <c r="AG49" i="2"/>
  <c r="AC49" i="2"/>
  <c r="X49" i="2"/>
  <c r="T49" i="2"/>
  <c r="AG57" i="2"/>
  <c r="AC57" i="2"/>
  <c r="X57" i="2"/>
  <c r="T57" i="2"/>
  <c r="AG69" i="2"/>
  <c r="AC69" i="2"/>
  <c r="X69" i="2"/>
  <c r="T69" i="2"/>
  <c r="AG53" i="2"/>
  <c r="AC53" i="2"/>
  <c r="X53" i="2"/>
  <c r="T53" i="2"/>
  <c r="AG61" i="2"/>
  <c r="AC61" i="2"/>
  <c r="X61" i="2"/>
  <c r="T61" i="2"/>
  <c r="AG43" i="2"/>
  <c r="AC43" i="2"/>
  <c r="X43" i="2"/>
  <c r="T43" i="2"/>
  <c r="AG32" i="2"/>
  <c r="AC32" i="2"/>
  <c r="X32" i="2"/>
  <c r="T32" i="2"/>
  <c r="AG36" i="2"/>
  <c r="AC36" i="2"/>
  <c r="X36" i="2"/>
  <c r="T36" i="2"/>
  <c r="AG21" i="2"/>
  <c r="AC21" i="2"/>
  <c r="X21" i="2"/>
  <c r="T21" i="2"/>
  <c r="AG34" i="2"/>
  <c r="AC34" i="2"/>
  <c r="X34" i="2"/>
  <c r="T34" i="2"/>
  <c r="AG24" i="2"/>
  <c r="AC24" i="2"/>
  <c r="X24" i="2"/>
  <c r="T24" i="2"/>
  <c r="AG46" i="2"/>
  <c r="AC46" i="2"/>
  <c r="X46" i="2"/>
  <c r="T46" i="2"/>
  <c r="AG47" i="2"/>
  <c r="AC47" i="2"/>
  <c r="X47" i="2"/>
  <c r="T47" i="2"/>
  <c r="AG45" i="2"/>
  <c r="AC45" i="2"/>
  <c r="X45" i="2"/>
  <c r="T45" i="2"/>
  <c r="AG55" i="2"/>
  <c r="AC55" i="2"/>
  <c r="X55" i="2"/>
  <c r="T55" i="2"/>
  <c r="AG59" i="2"/>
  <c r="AC59" i="2"/>
  <c r="X59" i="2"/>
  <c r="T59" i="2"/>
  <c r="AG54" i="2"/>
  <c r="AC54" i="2"/>
  <c r="X54" i="2"/>
  <c r="T54" i="2"/>
  <c r="AG41" i="2"/>
  <c r="AC41" i="2"/>
  <c r="X41" i="2"/>
  <c r="T41" i="2"/>
  <c r="AG62" i="2"/>
  <c r="AC62" i="2"/>
  <c r="X62" i="2"/>
  <c r="T62" i="2"/>
  <c r="AG60" i="2"/>
  <c r="AC60" i="2"/>
  <c r="X60" i="2"/>
  <c r="T60" i="2"/>
  <c r="AG40" i="2"/>
  <c r="AC40" i="2"/>
  <c r="X40" i="2"/>
  <c r="T40" i="2"/>
  <c r="AG39" i="2"/>
  <c r="AC39" i="2"/>
  <c r="X39" i="2"/>
  <c r="T39" i="2"/>
  <c r="AG27" i="2"/>
  <c r="AC27" i="2"/>
  <c r="X27" i="2"/>
  <c r="T27" i="2"/>
  <c r="AG20" i="2"/>
  <c r="AC20" i="2"/>
  <c r="X20" i="2"/>
  <c r="T20" i="2"/>
  <c r="AG18" i="2"/>
  <c r="AC18" i="2"/>
  <c r="X18" i="2"/>
  <c r="T18" i="2"/>
  <c r="AG35" i="2"/>
  <c r="AC35" i="2"/>
  <c r="X35" i="2"/>
  <c r="T35" i="2"/>
  <c r="AG48" i="2"/>
  <c r="AC48" i="2"/>
  <c r="X48" i="2"/>
  <c r="T48" i="2"/>
  <c r="AG37" i="2"/>
  <c r="AC37" i="2"/>
  <c r="X37" i="2"/>
  <c r="T37" i="2"/>
  <c r="AG50" i="2"/>
  <c r="AC50" i="2"/>
  <c r="X50" i="2"/>
  <c r="T50" i="2"/>
  <c r="AG52" i="2"/>
  <c r="AC52" i="2"/>
  <c r="X52" i="2"/>
  <c r="T52" i="2"/>
  <c r="AG31" i="2"/>
  <c r="AC31" i="2"/>
  <c r="X31" i="2"/>
  <c r="T31" i="2"/>
  <c r="AG56" i="2"/>
  <c r="AC56" i="2"/>
  <c r="X56" i="2"/>
  <c r="T56" i="2"/>
  <c r="AG28" i="2"/>
  <c r="AC28" i="2"/>
  <c r="X28" i="2"/>
  <c r="T28" i="2"/>
  <c r="AG23" i="2"/>
  <c r="AC23" i="2"/>
  <c r="X23" i="2"/>
  <c r="T23" i="2"/>
  <c r="AG26" i="2"/>
  <c r="AC26" i="2"/>
  <c r="X26" i="2"/>
  <c r="T26" i="2"/>
  <c r="AG17" i="2"/>
  <c r="AC17" i="2"/>
  <c r="X17" i="2"/>
  <c r="T17" i="2"/>
  <c r="AG19" i="2"/>
  <c r="AC19" i="2"/>
  <c r="X19" i="2"/>
  <c r="T19" i="2"/>
  <c r="AG22" i="2"/>
  <c r="AC22" i="2"/>
  <c r="X22" i="2"/>
  <c r="T22" i="2"/>
  <c r="AG16" i="2"/>
  <c r="AC16" i="2"/>
  <c r="X16" i="2"/>
  <c r="T16" i="2"/>
  <c r="AG15" i="2"/>
  <c r="AC15" i="2"/>
  <c r="X15" i="2"/>
  <c r="T15" i="2"/>
  <c r="AG14" i="2"/>
  <c r="AC14" i="2"/>
  <c r="X14" i="2"/>
  <c r="T14" i="2"/>
  <c r="AG13" i="2"/>
  <c r="AC13" i="2"/>
  <c r="X13" i="2"/>
  <c r="T13" i="2"/>
  <c r="AG12" i="2"/>
  <c r="AC12" i="2"/>
  <c r="X12" i="2"/>
  <c r="T12" i="2"/>
  <c r="AG11" i="2"/>
  <c r="AC11" i="2"/>
  <c r="X11" i="2"/>
  <c r="T11" i="2"/>
  <c r="AG10" i="2"/>
  <c r="AC10" i="2"/>
  <c r="X10" i="2"/>
  <c r="T10" i="2"/>
  <c r="AG9" i="2"/>
  <c r="AC9" i="2"/>
  <c r="X9" i="2"/>
  <c r="T9" i="2"/>
  <c r="AG8" i="2"/>
  <c r="AC8" i="2"/>
  <c r="X8" i="2"/>
  <c r="T8" i="2"/>
  <c r="AG7" i="2"/>
  <c r="AC7" i="2"/>
  <c r="X7" i="2"/>
  <c r="T7" i="2"/>
  <c r="AG8" i="1"/>
  <c r="AC8" i="1"/>
  <c r="X8" i="1"/>
  <c r="T8" i="1"/>
  <c r="AH8" i="1" s="1"/>
  <c r="AG7" i="1"/>
  <c r="AC7" i="1"/>
  <c r="X7" i="1"/>
  <c r="T7" i="1"/>
  <c r="AH7" i="1" s="1"/>
  <c r="AH7" i="2" l="1"/>
  <c r="AH8" i="2"/>
  <c r="AH9" i="2"/>
  <c r="AH10" i="2"/>
  <c r="AH11" i="2"/>
  <c r="AH12" i="2"/>
  <c r="AH13" i="2"/>
  <c r="AH14" i="2"/>
  <c r="AH15" i="2"/>
  <c r="AH16" i="2"/>
  <c r="AH22" i="2"/>
  <c r="AH19" i="2"/>
  <c r="AH17" i="2"/>
  <c r="AH26" i="2"/>
  <c r="AH23" i="2"/>
  <c r="AH28" i="2"/>
  <c r="AH56" i="2"/>
  <c r="AH31" i="2"/>
  <c r="AH52" i="2"/>
  <c r="AH50" i="2"/>
  <c r="AH37" i="2"/>
  <c r="AH48" i="2"/>
  <c r="AH35" i="2"/>
  <c r="AH18" i="2"/>
  <c r="AH20" i="2"/>
  <c r="AH27" i="2"/>
  <c r="AH39" i="2"/>
  <c r="AH40" i="2"/>
  <c r="AH60" i="2"/>
  <c r="AH62" i="2"/>
  <c r="AH41" i="2"/>
  <c r="AH54" i="2"/>
  <c r="AH59" i="2"/>
  <c r="AH55" i="2"/>
  <c r="AH45" i="2"/>
  <c r="AH47" i="2"/>
  <c r="AH46" i="2"/>
  <c r="AH24" i="2"/>
  <c r="AH34" i="2"/>
  <c r="AH21" i="2"/>
  <c r="AH36" i="2"/>
  <c r="AH32" i="2"/>
  <c r="AH43" i="2"/>
  <c r="AH61" i="2"/>
  <c r="AH53" i="2"/>
  <c r="AH57" i="2"/>
  <c r="AH49" i="2"/>
  <c r="AH42" i="2"/>
  <c r="AH29" i="2"/>
  <c r="AH58" i="2"/>
  <c r="AH25" i="2"/>
  <c r="AH33" i="2"/>
  <c r="AH51" i="2"/>
  <c r="AH30" i="2"/>
  <c r="AH44" i="2"/>
  <c r="AH38" i="2"/>
  <c r="AH63" i="2"/>
  <c r="AH64" i="2"/>
  <c r="AH65" i="2"/>
  <c r="AH66" i="2"/>
  <c r="AH67" i="2"/>
  <c r="AH68" i="2"/>
</calcChain>
</file>

<file path=xl/sharedStrings.xml><?xml version="1.0" encoding="utf-8"?>
<sst xmlns="http://schemas.openxmlformats.org/spreadsheetml/2006/main" count="973" uniqueCount="407">
  <si>
    <t>Awarded Points</t>
  </si>
  <si>
    <t xml:space="preserve">Tiebreaker Value </t>
  </si>
  <si>
    <t>Program Year 2024-25</t>
  </si>
  <si>
    <t xml:space="preserve">Group A Starting Capacity </t>
  </si>
  <si>
    <t>64 MW</t>
  </si>
  <si>
    <t>Built Environment (4 max)</t>
  </si>
  <si>
    <t>Siting (4 max)</t>
  </si>
  <si>
    <t>EEC (4 max)</t>
  </si>
  <si>
    <t>IX (4 max)</t>
  </si>
  <si>
    <t xml:space="preserve">Group A Available Capacity </t>
  </si>
  <si>
    <t>0.5 MW</t>
  </si>
  <si>
    <t>Total Score</t>
  </si>
  <si>
    <t>Application ID</t>
  </si>
  <si>
    <t>AV Name</t>
  </si>
  <si>
    <t>Vendor ID</t>
  </si>
  <si>
    <t>Project Name</t>
  </si>
  <si>
    <t>AV Name OR Parent Company If Different from AV</t>
  </si>
  <si>
    <t>Project size AC (MW)</t>
  </si>
  <si>
    <t>Utility Group</t>
  </si>
  <si>
    <t xml:space="preserve">Utility </t>
  </si>
  <si>
    <t>Batch Submitted date</t>
  </si>
  <si>
    <t>Address</t>
  </si>
  <si>
    <t>City</t>
  </si>
  <si>
    <t>Zip</t>
  </si>
  <si>
    <t>County</t>
  </si>
  <si>
    <t>Township (If sited in Cook, DuPage, Kane, Lake, McHenry, or Will County)</t>
  </si>
  <si>
    <t>A</t>
  </si>
  <si>
    <t>B</t>
  </si>
  <si>
    <t>C</t>
  </si>
  <si>
    <t>D</t>
  </si>
  <si>
    <t>E</t>
  </si>
  <si>
    <t>1 Total</t>
  </si>
  <si>
    <t>2 Total</t>
  </si>
  <si>
    <t>3 Total</t>
  </si>
  <si>
    <t>4 Total</t>
  </si>
  <si>
    <t>Waitlist Order</t>
  </si>
  <si>
    <t>Solar Provider Group LLC</t>
  </si>
  <si>
    <t>Cabin Hill Solar</t>
  </si>
  <si>
    <t>AmerenIllinois</t>
  </si>
  <si>
    <t>Cabin Hill Drive</t>
  </si>
  <si>
    <t>Bridgeport</t>
  </si>
  <si>
    <t>Lawrence</t>
  </si>
  <si>
    <t>N/A</t>
  </si>
  <si>
    <t>DG Illinois CS, LLC</t>
  </si>
  <si>
    <t xml:space="preserve">Dunlap CS </t>
  </si>
  <si>
    <t>NextEra Energy, Inc.</t>
  </si>
  <si>
    <t>10213 N Radnor Rd</t>
  </si>
  <si>
    <t>Dunlap</t>
  </si>
  <si>
    <t>Peoria</t>
  </si>
  <si>
    <t>Project ID</t>
  </si>
  <si>
    <t>AV ID</t>
  </si>
  <si>
    <t>Project Size AC (MW)</t>
  </si>
  <si>
    <t>Total Points</t>
  </si>
  <si>
    <t>Tiebreaker value (randomly generated)</t>
  </si>
  <si>
    <t xml:space="preserve">Place in Waitlist </t>
  </si>
  <si>
    <t>Paris Solar, LLC</t>
  </si>
  <si>
    <t>Cypress Creek Renewables, LLC</t>
  </si>
  <si>
    <t>1*</t>
  </si>
  <si>
    <t>W Side Square Snell Road</t>
  </si>
  <si>
    <t>Virden</t>
  </si>
  <si>
    <t>Macoupin</t>
  </si>
  <si>
    <t>River Maple Solar, LLC</t>
  </si>
  <si>
    <t>Trajectory Solar 3, LLC</t>
  </si>
  <si>
    <t>2*</t>
  </si>
  <si>
    <t>Agricultural land along East Walnut Road, Rochester, IL 62563</t>
  </si>
  <si>
    <t>Rochester</t>
  </si>
  <si>
    <t>Sangamon</t>
  </si>
  <si>
    <t>Sunswept Solar, LLC</t>
  </si>
  <si>
    <t>Hexagon Energy, LLC</t>
  </si>
  <si>
    <t>6150 N ABBOTT LN</t>
  </si>
  <si>
    <t>BELLE RIVE</t>
  </si>
  <si>
    <t>Jefferson</t>
  </si>
  <si>
    <t>Progress Solar 1, LLC</t>
  </si>
  <si>
    <t>Standard Solar, Inc.</t>
  </si>
  <si>
    <t>422 Progress Drive</t>
  </si>
  <si>
    <t>Mattoon</t>
  </si>
  <si>
    <t>Coles</t>
  </si>
  <si>
    <t>East St Louis Solar, LLC</t>
  </si>
  <si>
    <t>Nexamp Solar, LLC</t>
  </si>
  <si>
    <t>Nexamp, Inc. </t>
  </si>
  <si>
    <t>NEQ of Delmar Drive &amp; 71st Street</t>
  </si>
  <si>
    <t>East St. Louis</t>
  </si>
  <si>
    <t>St. Clair</t>
  </si>
  <si>
    <t>Senger Solar</t>
  </si>
  <si>
    <t>Land of Lincoln Solar LLC</t>
  </si>
  <si>
    <t>Saturn Power Corporation</t>
  </si>
  <si>
    <t>22043 State Highway 3</t>
  </si>
  <si>
    <t>Grafton</t>
  </si>
  <si>
    <t>Jersey</t>
  </si>
  <si>
    <t>Schaefer Solar</t>
  </si>
  <si>
    <t xml:space="preserve"> 2100 Evergreen Court</t>
  </si>
  <si>
    <t>ASD Marshall IL Solar LLC</t>
  </si>
  <si>
    <t>PureSky Energy Inc</t>
  </si>
  <si>
    <t>0 off 1550 N</t>
  </si>
  <si>
    <t>Marshall</t>
  </si>
  <si>
    <t>Clark</t>
  </si>
  <si>
    <t>ASD McLean IL Solar III LLC</t>
  </si>
  <si>
    <t>2298 County Road 925 N</t>
  </si>
  <si>
    <t>Bloomington</t>
  </si>
  <si>
    <t>McLean</t>
  </si>
  <si>
    <t>City of Urbana - South</t>
  </si>
  <si>
    <t>TotalEnergies Distributed Generations Assets, USA, LLC</t>
  </si>
  <si>
    <t>1210 E University Ave</t>
  </si>
  <si>
    <t>Urbana</t>
  </si>
  <si>
    <t>Champaign</t>
  </si>
  <si>
    <t>Carthage Landfill Solar</t>
  </si>
  <si>
    <t>Community Power Group, LLC</t>
  </si>
  <si>
    <t>E County Road 1640</t>
  </si>
  <si>
    <t>Carthage</t>
  </si>
  <si>
    <t>Hancock</t>
  </si>
  <si>
    <t>Corfee Solar, LLC</t>
  </si>
  <si>
    <t>18517 Washer Rd</t>
  </si>
  <si>
    <t>Gillespie</t>
  </si>
  <si>
    <t>Stetson Solar</t>
  </si>
  <si>
    <t>Ironwood Renewables, LLC</t>
  </si>
  <si>
    <t>2511 E. State Rt. 104</t>
  </si>
  <si>
    <t>Pawnee</t>
  </si>
  <si>
    <t>Fork River Solar</t>
  </si>
  <si>
    <t>N 800 East Road</t>
  </si>
  <si>
    <t>Taylorville</t>
  </si>
  <si>
    <t>Christian</t>
  </si>
  <si>
    <t>Kewanee Renewables, LLC</t>
  </si>
  <si>
    <t>N. Main St</t>
  </si>
  <si>
    <t>Kewanee</t>
  </si>
  <si>
    <t>Henry</t>
  </si>
  <si>
    <t>Chaberton Solar Squirrel Grove</t>
  </si>
  <si>
    <t>Chaberton Solar Illinois LLC</t>
  </si>
  <si>
    <t>Chaberton Energy Holdings Inc</t>
  </si>
  <si>
    <t>964 Taylor Lane</t>
  </si>
  <si>
    <t>Winchester</t>
  </si>
  <si>
    <t>Scott</t>
  </si>
  <si>
    <t>Chaberton Solar Benton</t>
  </si>
  <si>
    <t>905 Crabtree Lane</t>
  </si>
  <si>
    <t>Chaberton Solar Sumner</t>
  </si>
  <si>
    <t>Crabtree Lane</t>
  </si>
  <si>
    <t>Plains Solar, LLC</t>
  </si>
  <si>
    <t>14080 Witt Ave</t>
  </si>
  <si>
    <t>Irving</t>
  </si>
  <si>
    <t>Montgomery</t>
  </si>
  <si>
    <t>Chaberton Solar Hudson</t>
  </si>
  <si>
    <t>Hickory Lane</t>
  </si>
  <si>
    <t>AC Power 37 LLC</t>
  </si>
  <si>
    <t>AC Power Development Company LLC</t>
  </si>
  <si>
    <t>218 County Road 1200 E</t>
  </si>
  <si>
    <t>Hillsboro</t>
  </si>
  <si>
    <t>Oakley Road Solar, LLC</t>
  </si>
  <si>
    <t>NEC of Oakley Road and County Line Road</t>
  </si>
  <si>
    <t>Cerro Gordo</t>
  </si>
  <si>
    <t>Piatt</t>
  </si>
  <si>
    <t>IL1_Cam001_E1300st</t>
  </si>
  <si>
    <t>Lightstar Renewables, LLC</t>
  </si>
  <si>
    <t>E 1300 St</t>
  </si>
  <si>
    <t>Cambridge Twp</t>
  </si>
  <si>
    <t>West Belleville 1</t>
  </si>
  <si>
    <t>NextEra Energy, Inc</t>
  </si>
  <si>
    <t>Concordia Church Road</t>
  </si>
  <si>
    <t>Belleville</t>
  </si>
  <si>
    <t>West Belleville 2</t>
  </si>
  <si>
    <t>Belle Valley 1</t>
  </si>
  <si>
    <t>1217 Green Mount Lane</t>
  </si>
  <si>
    <t>Belle Valley 2</t>
  </si>
  <si>
    <t>Galesburg Airport Solar</t>
  </si>
  <si>
    <t>275 Lloyd Stearman Drive</t>
  </si>
  <si>
    <t>Galesburg</t>
  </si>
  <si>
    <t>Knox</t>
  </si>
  <si>
    <t>Diel Trust I</t>
  </si>
  <si>
    <t>Sunvest New Energy LLC</t>
  </si>
  <si>
    <t>524 N Passport</t>
  </si>
  <si>
    <t>Noble</t>
  </si>
  <si>
    <t>Richland</t>
  </si>
  <si>
    <t xml:space="preserve">Limestone CS </t>
  </si>
  <si>
    <t xml:space="preserve"> 601 N Taylor Road</t>
  </si>
  <si>
    <t xml:space="preserve"> Hanna City</t>
  </si>
  <si>
    <t>Ottawa Solar 1, LLC</t>
  </si>
  <si>
    <t>1115 Solar Development, LLC</t>
  </si>
  <si>
    <t>N 30th Rd</t>
  </si>
  <si>
    <t>Ottawa</t>
  </si>
  <si>
    <t>LaSalle</t>
  </si>
  <si>
    <t>Gerstenschlager Solar I, LLC</t>
  </si>
  <si>
    <t>Dimension IL 1 LLC</t>
  </si>
  <si>
    <t>Dimension Energy LLC</t>
  </si>
  <si>
    <t>8711 Old Highway 13</t>
  </si>
  <si>
    <t>Murphysboro</t>
  </si>
  <si>
    <t>Jackson</t>
  </si>
  <si>
    <t>Washington Street Solar 1, LLC</t>
  </si>
  <si>
    <t>2440 W Washington St</t>
  </si>
  <si>
    <t>Damen Solar, LLC</t>
  </si>
  <si>
    <t>963 US-150</t>
  </si>
  <si>
    <t>Knoxville</t>
  </si>
  <si>
    <t xml:space="preserve">Group B Starting Capacity </t>
  </si>
  <si>
    <t>149 MW</t>
  </si>
  <si>
    <t xml:space="preserve">Group B Available Capacity </t>
  </si>
  <si>
    <t>1.25 MW</t>
  </si>
  <si>
    <t>OneEnergy Development, LLC</t>
  </si>
  <si>
    <t>Thorn Grove Solar</t>
  </si>
  <si>
    <t>ComEd</t>
  </si>
  <si>
    <t>2116 State Street</t>
  </si>
  <si>
    <t>Chicago Heights</t>
  </si>
  <si>
    <t>Cook</t>
  </si>
  <si>
    <t xml:space="preserve">Bloom </t>
  </si>
  <si>
    <t>Ameresco, Inc.</t>
  </si>
  <si>
    <t>Freeport Solar South</t>
  </si>
  <si>
    <t>2701 S Walnut Road</t>
  </si>
  <si>
    <t>Freeport</t>
  </si>
  <si>
    <t>Stephenson</t>
  </si>
  <si>
    <t>X</t>
  </si>
  <si>
    <t>Wildcat Renewables, LLC</t>
  </si>
  <si>
    <t xml:space="preserve">West 21st Street Solar </t>
  </si>
  <si>
    <t>Renewable Properties, LLC</t>
  </si>
  <si>
    <t>15333 W IL RTE 173</t>
  </si>
  <si>
    <t>Zion</t>
  </si>
  <si>
    <t>Lake</t>
  </si>
  <si>
    <t>Newport</t>
  </si>
  <si>
    <t>Prophet Solar III, LLC</t>
  </si>
  <si>
    <t>23045 Gaulrapp Road</t>
  </si>
  <si>
    <t>Rock Falls</t>
  </si>
  <si>
    <t>Whiteside</t>
  </si>
  <si>
    <t>Bluebird Community Solar, LLC</t>
  </si>
  <si>
    <t>Yager Road Whiteside Solar 1, LLC</t>
  </si>
  <si>
    <t>Generate Capital PBC</t>
  </si>
  <si>
    <t>5170 Yager Road</t>
  </si>
  <si>
    <t>Prophetstown</t>
  </si>
  <si>
    <t>Grant Highway Solar 1, LLC</t>
  </si>
  <si>
    <t>24704 West Grant Highway</t>
  </si>
  <si>
    <t>Marengo</t>
  </si>
  <si>
    <t>McHenry</t>
  </si>
  <si>
    <t>Peotone Solar, LLC</t>
  </si>
  <si>
    <t>Nexamp Capital, LLC</t>
  </si>
  <si>
    <t>W Kennedy Rd</t>
  </si>
  <si>
    <t>Peotone</t>
  </si>
  <si>
    <t>Will</t>
  </si>
  <si>
    <t>SunVest Solar, LLC</t>
  </si>
  <si>
    <t>SV CSG Prophetstown Solar 1 LLC</t>
  </si>
  <si>
    <t>Grove Rd</t>
  </si>
  <si>
    <t>Aspen Ridge Solar</t>
  </si>
  <si>
    <t>N 2000 E Road</t>
  </si>
  <si>
    <t>Bourbonnais</t>
  </si>
  <si>
    <t>Kankakee</t>
  </si>
  <si>
    <t>Campion Solar, LLC</t>
  </si>
  <si>
    <t xml:space="preserve"> Trajectory Energy Partners, LLC</t>
  </si>
  <si>
    <t>1960 S Water Street</t>
  </si>
  <si>
    <t>Wilmington</t>
  </si>
  <si>
    <t>Wesley</t>
  </si>
  <si>
    <t>Prologis Energy LLC</t>
  </si>
  <si>
    <t>Romeoville 35</t>
  </si>
  <si>
    <t>801 North Schmidt Road</t>
  </si>
  <si>
    <t>Romeoville</t>
  </si>
  <si>
    <t>Dupage</t>
  </si>
  <si>
    <t>SRE IL REC Administrator 2, LLC</t>
  </si>
  <si>
    <t>2001 S Mount Prospect Rd</t>
  </si>
  <si>
    <t>Summit Ridge Energy, LLC</t>
  </si>
  <si>
    <t>Des Plaines</t>
  </si>
  <si>
    <t>Maine</t>
  </si>
  <si>
    <t>215 Exchange Dr</t>
  </si>
  <si>
    <t>Crystal Lake</t>
  </si>
  <si>
    <t>Algonquin</t>
  </si>
  <si>
    <t>320 Industrial Dr</t>
  </si>
  <si>
    <t xml:space="preserve">West Chicago </t>
  </si>
  <si>
    <t>DuPage</t>
  </si>
  <si>
    <t>Winfield</t>
  </si>
  <si>
    <t>Carol Stream 5</t>
  </si>
  <si>
    <t>250 South Gary Avenue</t>
  </si>
  <si>
    <t>Carol Stream</t>
  </si>
  <si>
    <t>Milton</t>
  </si>
  <si>
    <t>FIP IL 2023 II, LLC</t>
  </si>
  <si>
    <t>Orchard Gateway</t>
  </si>
  <si>
    <t>2000 Deerpath Road</t>
  </si>
  <si>
    <t>Aurora</t>
  </si>
  <si>
    <t>Kane</t>
  </si>
  <si>
    <t>Sugar Grove</t>
  </si>
  <si>
    <t>Purple Finch Solar, LLC</t>
  </si>
  <si>
    <t>Land along N 1325 Road E</t>
  </si>
  <si>
    <t>Pontiac</t>
  </si>
  <si>
    <t>Livingston</t>
  </si>
  <si>
    <t>Internationale Ctr 15</t>
  </si>
  <si>
    <t>10350 Beaudin Blvd.</t>
  </si>
  <si>
    <t>Woodridge</t>
  </si>
  <si>
    <t>Aurora 11</t>
  </si>
  <si>
    <t>800 Bilter Rd.</t>
  </si>
  <si>
    <t>Bolingbrook 36</t>
  </si>
  <si>
    <t>375 W South Frontage Rd</t>
  </si>
  <si>
    <t>Bolingbrook</t>
  </si>
  <si>
    <t>Romeoville 28</t>
  </si>
  <si>
    <t>821 Bluff Road</t>
  </si>
  <si>
    <t>18801 Oak Park</t>
  </si>
  <si>
    <t>18801 Oak Park Ave</t>
  </si>
  <si>
    <t>Tinley Park</t>
  </si>
  <si>
    <t>Rich</t>
  </si>
  <si>
    <t>Bolingbrook 33</t>
  </si>
  <si>
    <t>335 Crossroads Parkway</t>
  </si>
  <si>
    <t>JCO Brit Solar, LLC</t>
  </si>
  <si>
    <t>11240 S Katherine Crossing</t>
  </si>
  <si>
    <t>2057 George St g6</t>
  </si>
  <si>
    <t>Melrose Park</t>
  </si>
  <si>
    <t>Leyden</t>
  </si>
  <si>
    <t>Distributed Solar Operations, LLC</t>
  </si>
  <si>
    <t xml:space="preserve"> Harvester Road Solar Project 2022, LLC</t>
  </si>
  <si>
    <t>1717 W Harvester Road</t>
  </si>
  <si>
    <t>West Chicago</t>
  </si>
  <si>
    <t>Wayne</t>
  </si>
  <si>
    <t>321 Foster Ave</t>
  </si>
  <si>
    <t>Wood Dale</t>
  </si>
  <si>
    <t>Addison</t>
  </si>
  <si>
    <t>9550 W 55th St</t>
  </si>
  <si>
    <t>Countryside</t>
  </si>
  <si>
    <t>Lyons</t>
  </si>
  <si>
    <t>410 W 169th St</t>
  </si>
  <si>
    <t xml:space="preserve">South Holland </t>
  </si>
  <si>
    <t>Thorton</t>
  </si>
  <si>
    <t>3300 Corporate Drive</t>
  </si>
  <si>
    <t>Joliet</t>
  </si>
  <si>
    <t>Troy</t>
  </si>
  <si>
    <t>1590 W Stearns Road</t>
  </si>
  <si>
    <t xml:space="preserve">Bartlett </t>
  </si>
  <si>
    <t>Hov Brit Solar, LLC</t>
  </si>
  <si>
    <t>2715 Davey Road</t>
  </si>
  <si>
    <t>Cottage Grove Solar</t>
  </si>
  <si>
    <t>400 E Joe Orr Rd</t>
  </si>
  <si>
    <t>Bloom</t>
  </si>
  <si>
    <t>Internationale Ctr 19</t>
  </si>
  <si>
    <t>1433 Internationale Pkwy</t>
  </si>
  <si>
    <t>Downers Grove</t>
  </si>
  <si>
    <t>Romeoville 9</t>
  </si>
  <si>
    <t>1053 N Schmidt Rd</t>
  </si>
  <si>
    <t>Internationale Ctr 17</t>
  </si>
  <si>
    <t>1225 Internationale Pkwy</t>
  </si>
  <si>
    <t>Bolingbrook 34</t>
  </si>
  <si>
    <t>370 Crossroads Parkway</t>
  </si>
  <si>
    <t>Big Brit Solar, LLC</t>
  </si>
  <si>
    <t>11230 S Katherine Crossing</t>
  </si>
  <si>
    <t>333 Gibraltar Dr</t>
  </si>
  <si>
    <t>Bolingbrook 31</t>
  </si>
  <si>
    <t>2 Gateway Court</t>
  </si>
  <si>
    <t>Romeoville 12</t>
  </si>
  <si>
    <t>99 N Pinnacle Drive</t>
  </si>
  <si>
    <t>Lockport</t>
  </si>
  <si>
    <t>Aurora 4</t>
  </si>
  <si>
    <t>3557 Butterfield Rd</t>
  </si>
  <si>
    <t>Internationale Ctr 12</t>
  </si>
  <si>
    <t>1 Earl Court</t>
  </si>
  <si>
    <t>Carol Stream 15</t>
  </si>
  <si>
    <t>815 Kimberly Drive</t>
  </si>
  <si>
    <t>Bloomingdale</t>
  </si>
  <si>
    <t>9500 Sergo Dr</t>
  </si>
  <si>
    <t>La Grange Highlands</t>
  </si>
  <si>
    <t>1300 Rose Rd</t>
  </si>
  <si>
    <t xml:space="preserve">Lake Zurich </t>
  </si>
  <si>
    <t>Ela</t>
  </si>
  <si>
    <t>Internationale Ctr 11</t>
  </si>
  <si>
    <t>10220 Werch Drive</t>
  </si>
  <si>
    <t>Bolingbrook 32</t>
  </si>
  <si>
    <t>250 East Old Chicago Road</t>
  </si>
  <si>
    <t>South Barrington (AC POWER 46 LLC)</t>
  </si>
  <si>
    <t xml:space="preserve">55 E. Mundhank Road </t>
  </si>
  <si>
    <t>South Barrington</t>
  </si>
  <si>
    <t>Barrington</t>
  </si>
  <si>
    <t>Nas Brit Solar, LLC</t>
  </si>
  <si>
    <t>2725 Davey Road, Woodridge IL</t>
  </si>
  <si>
    <t>Run Brit Solar, LLC</t>
  </si>
  <si>
    <t>11210 S Katherine Crossing, Woodridge IL</t>
  </si>
  <si>
    <t>Bolingbrook 17</t>
  </si>
  <si>
    <t>700 Gateway Dr</t>
  </si>
  <si>
    <t>Elmhurst 3</t>
  </si>
  <si>
    <t>1000 County Line Rd.</t>
  </si>
  <si>
    <t>Elmhurst</t>
  </si>
  <si>
    <t>Carol Stream 16</t>
  </si>
  <si>
    <t>640 Center Avenue</t>
  </si>
  <si>
    <t>175 Mercedes Dr</t>
  </si>
  <si>
    <t>537 Discovery Drive</t>
  </si>
  <si>
    <t>Triple Ray Solar, LLC</t>
  </si>
  <si>
    <t>E 5000 S Rd</t>
  </si>
  <si>
    <t>St Anne</t>
  </si>
  <si>
    <t xml:space="preserve">White Willow Road Solar </t>
  </si>
  <si>
    <t>Off White Willow Road</t>
  </si>
  <si>
    <t>Lisbon</t>
  </si>
  <si>
    <t>Kendall</t>
  </si>
  <si>
    <t>IL001_PLA001_Nesler Rd</t>
  </si>
  <si>
    <t>Nesler Rd</t>
  </si>
  <si>
    <t>Elgin</t>
  </si>
  <si>
    <t>Plato</t>
  </si>
  <si>
    <t>Minooka Solar</t>
  </si>
  <si>
    <t>Greenwood Sustainable Development Corp</t>
  </si>
  <si>
    <t>Vacant Canal Road</t>
  </si>
  <si>
    <t>Minooka</t>
  </si>
  <si>
    <t>Channahon</t>
  </si>
  <si>
    <t>Aurora 17</t>
  </si>
  <si>
    <t>2453 Prospect Street</t>
  </si>
  <si>
    <t>Naperville</t>
  </si>
  <si>
    <t>ACE DevCo NC, LLC</t>
  </si>
  <si>
    <t>Vermilion Solar II LLC</t>
  </si>
  <si>
    <t>14782 East 1500 North Road</t>
  </si>
  <si>
    <t>105 E Oakton St (WITHDRAWN)</t>
  </si>
  <si>
    <t>105 E Oakton St</t>
  </si>
  <si>
    <t>ILKE105</t>
  </si>
  <si>
    <t>TPE IL KE105 LLC</t>
  </si>
  <si>
    <t>TurningPoint Energy</t>
  </si>
  <si>
    <t>N. Cannonball Trail</t>
  </si>
  <si>
    <t>Bristol</t>
  </si>
  <si>
    <t>Old Stage Solar 1, LLC</t>
  </si>
  <si>
    <t>7500 Old Stage Road</t>
  </si>
  <si>
    <t>Seneca</t>
  </si>
  <si>
    <t>Grundy</t>
  </si>
  <si>
    <t>ZPD Solar LLC</t>
  </si>
  <si>
    <t>BAP Power Corporation</t>
  </si>
  <si>
    <t>2700 17th St</t>
  </si>
  <si>
    <t>Zion Township</t>
  </si>
  <si>
    <t>RNG Seed: 427980538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</si>
</sst>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_(* #,##0.000_);_(* \(#,##0.000\);_(* &quot;-&quot;??_);_(@_)"/>
    <numFmt numFmtId="166" formatCode="0.000000000000000"/>
    <numFmt numFmtId="167" formatCode="[$-409]m/d/yy\ h:mm\ AM/PM;@"/>
    <numFmt numFmtId="168" formatCode="0.0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strike/>
      <sz val="11"/>
      <color theme="1"/>
      <name val="Aptos Narrow"/>
      <family val="2"/>
      <scheme val="minor"/>
    </font>
    <font>
      <strike/>
      <sz val="11"/>
      <name val="Aptos Narrow"/>
      <family val="2"/>
      <scheme val="minor"/>
    </font>
    <font>
      <b/>
      <strike/>
      <sz val="11"/>
      <color theme="1"/>
      <name val="Aptos Narrow"/>
      <family val="2"/>
      <scheme val="minor"/>
    </font>
    <font>
      <strike/>
      <sz val="11"/>
      <color rgb="FF00000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ED45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0" fillId="2" borderId="3" xfId="0" applyFill="1" applyBorder="1"/>
    <xf numFmtId="0" fontId="0" fillId="3" borderId="7" xfId="0" applyFill="1" applyBorder="1" applyAlignment="1">
      <alignment wrapText="1"/>
    </xf>
    <xf numFmtId="1" fontId="0" fillId="3" borderId="7" xfId="0" applyNumberFormat="1" applyFill="1" applyBorder="1" applyAlignment="1">
      <alignment horizontal="right" wrapText="1"/>
    </xf>
    <xf numFmtId="0" fontId="0" fillId="9" borderId="7" xfId="0" applyFill="1" applyBorder="1" applyAlignment="1">
      <alignment wrapText="1"/>
    </xf>
    <xf numFmtId="1" fontId="4" fillId="9" borderId="8" xfId="0" applyNumberFormat="1" applyFont="1" applyFill="1" applyBorder="1" applyAlignment="1">
      <alignment horizontal="right" wrapText="1"/>
    </xf>
    <xf numFmtId="0" fontId="0" fillId="5" borderId="7" xfId="0" applyFill="1" applyBorder="1" applyAlignment="1">
      <alignment wrapText="1"/>
    </xf>
    <xf numFmtId="1" fontId="0" fillId="5" borderId="7" xfId="0" applyNumberFormat="1" applyFill="1" applyBorder="1" applyAlignment="1">
      <alignment horizontal="right" wrapText="1"/>
    </xf>
    <xf numFmtId="1" fontId="0" fillId="6" borderId="7" xfId="0" applyNumberForma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wrapText="1"/>
    </xf>
    <xf numFmtId="1" fontId="0" fillId="3" borderId="8" xfId="0" applyNumberFormat="1" applyFill="1" applyBorder="1" applyAlignment="1">
      <alignment horizontal="right" wrapText="1"/>
    </xf>
    <xf numFmtId="1" fontId="0" fillId="5" borderId="8" xfId="0" applyNumberFormat="1" applyFill="1" applyBorder="1" applyAlignment="1">
      <alignment horizontal="right" wrapText="1"/>
    </xf>
    <xf numFmtId="0" fontId="0" fillId="10" borderId="7" xfId="0" applyFill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0" fillId="0" borderId="7" xfId="0" applyBorder="1"/>
    <xf numFmtId="165" fontId="0" fillId="0" borderId="7" xfId="1" applyNumberFormat="1" applyFont="1" applyBorder="1"/>
    <xf numFmtId="2" fontId="0" fillId="0" borderId="7" xfId="0" applyNumberFormat="1" applyBorder="1"/>
    <xf numFmtId="167" fontId="0" fillId="0" borderId="7" xfId="0" applyNumberFormat="1" applyBorder="1"/>
    <xf numFmtId="0" fontId="0" fillId="0" borderId="7" xfId="0" applyBorder="1" applyAlignment="1">
      <alignment horizontal="left"/>
    </xf>
    <xf numFmtId="167" fontId="7" fillId="0" borderId="7" xfId="0" applyNumberFormat="1" applyFont="1" applyBorder="1"/>
    <xf numFmtId="0" fontId="0" fillId="10" borderId="13" xfId="0" applyFill="1" applyBorder="1" applyAlignment="1">
      <alignment horizontal="left" vertical="top" wrapText="1"/>
    </xf>
    <xf numFmtId="0" fontId="8" fillId="0" borderId="7" xfId="0" applyFont="1" applyBorder="1"/>
    <xf numFmtId="167" fontId="8" fillId="0" borderId="7" xfId="0" applyNumberFormat="1" applyFont="1" applyBorder="1"/>
    <xf numFmtId="0" fontId="3" fillId="8" borderId="8" xfId="0" applyFont="1" applyFill="1" applyBorder="1" applyAlignment="1">
      <alignment wrapText="1"/>
    </xf>
    <xf numFmtId="0" fontId="3" fillId="8" borderId="14" xfId="0" applyFont="1" applyFill="1" applyBorder="1" applyAlignment="1">
      <alignment wrapText="1"/>
    </xf>
    <xf numFmtId="1" fontId="0" fillId="6" borderId="15" xfId="0" applyNumberFormat="1" applyFill="1" applyBorder="1" applyAlignment="1">
      <alignment horizontal="left" wrapText="1"/>
    </xf>
    <xf numFmtId="0" fontId="3" fillId="8" borderId="18" xfId="0" applyFont="1" applyFill="1" applyBorder="1" applyAlignment="1">
      <alignment wrapText="1"/>
    </xf>
    <xf numFmtId="0" fontId="0" fillId="2" borderId="9" xfId="0" applyFill="1" applyBorder="1"/>
    <xf numFmtId="0" fontId="2" fillId="7" borderId="13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3" borderId="7" xfId="0" applyFont="1" applyFill="1" applyBorder="1"/>
    <xf numFmtId="0" fontId="2" fillId="9" borderId="7" xfId="0" applyFont="1" applyFill="1" applyBorder="1"/>
    <xf numFmtId="0" fontId="2" fillId="5" borderId="7" xfId="0" applyFont="1" applyFill="1" applyBorder="1"/>
    <xf numFmtId="164" fontId="2" fillId="6" borderId="7" xfId="0" applyNumberFormat="1" applyFont="1" applyFill="1" applyBorder="1" applyAlignment="1">
      <alignment horizontal="right" wrapText="1"/>
    </xf>
    <xf numFmtId="2" fontId="2" fillId="2" borderId="7" xfId="0" applyNumberFormat="1" applyFont="1" applyFill="1" applyBorder="1"/>
    <xf numFmtId="0" fontId="5" fillId="0" borderId="7" xfId="0" applyFont="1" applyBorder="1"/>
    <xf numFmtId="1" fontId="4" fillId="0" borderId="7" xfId="0" applyNumberFormat="1" applyFont="1" applyBorder="1" applyAlignment="1">
      <alignment horizontal="right"/>
    </xf>
    <xf numFmtId="0" fontId="2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right"/>
    </xf>
    <xf numFmtId="0" fontId="0" fillId="0" borderId="28" xfId="0" applyBorder="1"/>
    <xf numFmtId="166" fontId="0" fillId="0" borderId="7" xfId="0" applyNumberFormat="1" applyBorder="1" applyAlignment="1">
      <alignment horizontal="left"/>
    </xf>
    <xf numFmtId="0" fontId="0" fillId="0" borderId="0" xfId="0" applyAlignment="1">
      <alignment horizontal="left"/>
    </xf>
    <xf numFmtId="0" fontId="3" fillId="8" borderId="7" xfId="0" applyFont="1" applyFill="1" applyBorder="1" applyAlignment="1">
      <alignment wrapText="1"/>
    </xf>
    <xf numFmtId="1" fontId="2" fillId="6" borderId="7" xfId="0" applyNumberFormat="1" applyFont="1" applyFill="1" applyBorder="1" applyAlignment="1">
      <alignment horizontal="right" wrapText="1"/>
    </xf>
    <xf numFmtId="1" fontId="0" fillId="0" borderId="7" xfId="0" applyNumberFormat="1" applyBorder="1" applyAlignment="1">
      <alignment horizontal="right"/>
    </xf>
    <xf numFmtId="1" fontId="6" fillId="9" borderId="7" xfId="0" applyNumberFormat="1" applyFont="1" applyFill="1" applyBorder="1"/>
    <xf numFmtId="1" fontId="5" fillId="0" borderId="7" xfId="0" applyNumberFormat="1" applyFont="1" applyBorder="1" applyAlignment="1">
      <alignment horizontal="right"/>
    </xf>
    <xf numFmtId="1" fontId="6" fillId="5" borderId="7" xfId="0" applyNumberFormat="1" applyFont="1" applyFill="1" applyBorder="1" applyAlignment="1">
      <alignment horizontal="right"/>
    </xf>
    <xf numFmtId="2" fontId="5" fillId="0" borderId="7" xfId="0" applyNumberFormat="1" applyFont="1" applyBorder="1" applyAlignment="1">
      <alignment horizontal="right"/>
    </xf>
    <xf numFmtId="1" fontId="2" fillId="9" borderId="7" xfId="0" applyNumberFormat="1" applyFont="1" applyFill="1" applyBorder="1"/>
    <xf numFmtId="1" fontId="2" fillId="5" borderId="7" xfId="0" applyNumberFormat="1" applyFont="1" applyFill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4" fillId="0" borderId="7" xfId="0" applyNumberFormat="1" applyFont="1" applyBorder="1" applyAlignment="1">
      <alignment horizontal="right"/>
    </xf>
    <xf numFmtId="1" fontId="2" fillId="3" borderId="7" xfId="0" applyNumberFormat="1" applyFont="1" applyFill="1" applyBorder="1"/>
    <xf numFmtId="0" fontId="0" fillId="0" borderId="25" xfId="0" applyBorder="1" applyAlignment="1">
      <alignment horizontal="right"/>
    </xf>
    <xf numFmtId="0" fontId="0" fillId="0" borderId="28" xfId="0" applyBorder="1" applyAlignment="1">
      <alignment horizontal="right"/>
    </xf>
    <xf numFmtId="2" fontId="2" fillId="2" borderId="29" xfId="0" applyNumberFormat="1" applyFont="1" applyFill="1" applyBorder="1"/>
    <xf numFmtId="2" fontId="6" fillId="2" borderId="29" xfId="0" applyNumberFormat="1" applyFont="1" applyFill="1" applyBorder="1"/>
    <xf numFmtId="0" fontId="0" fillId="0" borderId="30" xfId="0" applyBorder="1"/>
    <xf numFmtId="0" fontId="5" fillId="0" borderId="30" xfId="0" applyFont="1" applyBorder="1"/>
    <xf numFmtId="0" fontId="8" fillId="0" borderId="7" xfId="0" applyFont="1" applyBorder="1" applyAlignment="1">
      <alignment horizontal="left"/>
    </xf>
    <xf numFmtId="0" fontId="2" fillId="11" borderId="7" xfId="0" applyFont="1" applyFill="1" applyBorder="1" applyAlignment="1">
      <alignment vertical="top" wrapText="1"/>
    </xf>
    <xf numFmtId="2" fontId="2" fillId="11" borderId="7" xfId="0" applyNumberFormat="1" applyFont="1" applyFill="1" applyBorder="1" applyAlignment="1">
      <alignment vertical="top" wrapText="1"/>
    </xf>
    <xf numFmtId="2" fontId="2" fillId="5" borderId="7" xfId="0" applyNumberFormat="1" applyFont="1" applyFill="1" applyBorder="1" applyAlignment="1">
      <alignment vertical="top" wrapText="1"/>
    </xf>
    <xf numFmtId="2" fontId="2" fillId="5" borderId="7" xfId="0" applyNumberFormat="1" applyFont="1" applyFill="1" applyBorder="1" applyAlignment="1">
      <alignment horizontal="left" vertical="top" wrapText="1"/>
    </xf>
    <xf numFmtId="2" fontId="2" fillId="12" borderId="7" xfId="0" applyNumberFormat="1" applyFont="1" applyFill="1" applyBorder="1" applyAlignment="1">
      <alignment vertical="top" wrapText="1"/>
    </xf>
    <xf numFmtId="2" fontId="2" fillId="12" borderId="7" xfId="0" applyNumberFormat="1" applyFont="1" applyFill="1" applyBorder="1" applyAlignment="1">
      <alignment horizontal="left" vertical="top" wrapText="1"/>
    </xf>
    <xf numFmtId="0" fontId="2" fillId="11" borderId="13" xfId="0" applyFont="1" applyFill="1" applyBorder="1" applyAlignment="1">
      <alignment vertical="top" wrapText="1"/>
    </xf>
    <xf numFmtId="2" fontId="2" fillId="11" borderId="13" xfId="0" applyNumberFormat="1" applyFont="1" applyFill="1" applyBorder="1" applyAlignment="1">
      <alignment vertical="top" wrapText="1"/>
    </xf>
    <xf numFmtId="2" fontId="2" fillId="5" borderId="13" xfId="0" applyNumberFormat="1" applyFont="1" applyFill="1" applyBorder="1" applyAlignment="1">
      <alignment vertical="top" wrapText="1"/>
    </xf>
    <xf numFmtId="2" fontId="2" fillId="12" borderId="13" xfId="0" applyNumberFormat="1" applyFont="1" applyFill="1" applyBorder="1" applyAlignment="1">
      <alignment vertical="top" wrapText="1"/>
    </xf>
    <xf numFmtId="2" fontId="2" fillId="12" borderId="13" xfId="0" applyNumberFormat="1" applyFont="1" applyFill="1" applyBorder="1" applyAlignment="1">
      <alignment horizontal="left" vertical="top" wrapText="1"/>
    </xf>
    <xf numFmtId="0" fontId="9" fillId="0" borderId="7" xfId="0" applyFont="1" applyBorder="1"/>
    <xf numFmtId="0" fontId="10" fillId="0" borderId="7" xfId="0" applyFont="1" applyBorder="1"/>
    <xf numFmtId="2" fontId="9" fillId="0" borderId="7" xfId="0" applyNumberFormat="1" applyFont="1" applyBorder="1"/>
    <xf numFmtId="0" fontId="11" fillId="3" borderId="7" xfId="0" applyFont="1" applyFill="1" applyBorder="1"/>
    <xf numFmtId="1" fontId="11" fillId="9" borderId="7" xfId="0" applyNumberFormat="1" applyFont="1" applyFill="1" applyBorder="1"/>
    <xf numFmtId="1" fontId="12" fillId="0" borderId="7" xfId="0" applyNumberFormat="1" applyFont="1" applyBorder="1" applyAlignment="1">
      <alignment horizontal="right"/>
    </xf>
    <xf numFmtId="1" fontId="11" fillId="5" borderId="7" xfId="0" applyNumberFormat="1" applyFont="1" applyFill="1" applyBorder="1" applyAlignment="1">
      <alignment horizontal="right"/>
    </xf>
    <xf numFmtId="2" fontId="12" fillId="0" borderId="7" xfId="0" applyNumberFormat="1" applyFont="1" applyBorder="1" applyAlignment="1">
      <alignment horizontal="right"/>
    </xf>
    <xf numFmtId="1" fontId="11" fillId="6" borderId="7" xfId="0" applyNumberFormat="1" applyFont="1" applyFill="1" applyBorder="1" applyAlignment="1">
      <alignment horizontal="right" wrapText="1"/>
    </xf>
    <xf numFmtId="2" fontId="11" fillId="2" borderId="29" xfId="0" applyNumberFormat="1" applyFont="1" applyFill="1" applyBorder="1"/>
    <xf numFmtId="0" fontId="9" fillId="0" borderId="30" xfId="0" applyFont="1" applyBorder="1"/>
    <xf numFmtId="0" fontId="9" fillId="0" borderId="0" xfId="0" applyFont="1"/>
    <xf numFmtId="14" fontId="2" fillId="0" borderId="0" xfId="0" applyNumberFormat="1" applyFont="1"/>
    <xf numFmtId="14" fontId="2" fillId="12" borderId="7" xfId="0" applyNumberFormat="1" applyFont="1" applyFill="1" applyBorder="1" applyAlignment="1">
      <alignment vertical="top" wrapText="1"/>
    </xf>
    <xf numFmtId="14" fontId="0" fillId="0" borderId="7" xfId="0" applyNumberFormat="1" applyBorder="1"/>
    <xf numFmtId="14" fontId="0" fillId="0" borderId="0" xfId="0" applyNumberFormat="1"/>
    <xf numFmtId="168" fontId="0" fillId="0" borderId="7" xfId="0" applyNumberFormat="1" applyBorder="1"/>
    <xf numFmtId="0" fontId="2" fillId="7" borderId="13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2" fillId="3" borderId="0" xfId="0" applyNumberFormat="1" applyFont="1" applyFill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1" fontId="2" fillId="3" borderId="6" xfId="0" applyNumberFormat="1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1" fontId="2" fillId="4" borderId="0" xfId="0" applyNumberFormat="1" applyFont="1" applyFill="1" applyAlignment="1">
      <alignment horizontal="center"/>
    </xf>
    <xf numFmtId="1" fontId="2" fillId="4" borderId="3" xfId="0" applyNumberFormat="1" applyFont="1" applyFill="1" applyBorder="1" applyAlignment="1">
      <alignment horizontal="center"/>
    </xf>
    <xf numFmtId="1" fontId="2" fillId="4" borderId="17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/>
    </xf>
    <xf numFmtId="1" fontId="2" fillId="5" borderId="16" xfId="0" applyNumberFormat="1" applyFont="1" applyFill="1" applyBorder="1" applyAlignment="1">
      <alignment horizontal="center"/>
    </xf>
    <xf numFmtId="1" fontId="2" fillId="5" borderId="0" xfId="0" applyNumberFormat="1" applyFont="1" applyFill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1" fontId="2" fillId="5" borderId="17" xfId="0" applyNumberFormat="1" applyFont="1" applyFill="1" applyBorder="1" applyAlignment="1">
      <alignment horizontal="center"/>
    </xf>
    <xf numFmtId="1" fontId="2" fillId="5" borderId="5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>
      <alignment horizontal="center"/>
    </xf>
    <xf numFmtId="1" fontId="2" fillId="6" borderId="16" xfId="0" applyNumberFormat="1" applyFont="1" applyFill="1" applyBorder="1" applyAlignment="1">
      <alignment horizontal="center" wrapText="1"/>
    </xf>
    <xf numFmtId="1" fontId="2" fillId="6" borderId="0" xfId="0" applyNumberFormat="1" applyFont="1" applyFill="1" applyAlignment="1">
      <alignment horizontal="center" wrapText="1"/>
    </xf>
    <xf numFmtId="1" fontId="2" fillId="6" borderId="3" xfId="0" applyNumberFormat="1" applyFont="1" applyFill="1" applyBorder="1" applyAlignment="1">
      <alignment horizontal="center" wrapText="1"/>
    </xf>
    <xf numFmtId="1" fontId="2" fillId="6" borderId="17" xfId="0" applyNumberFormat="1" applyFont="1" applyFill="1" applyBorder="1" applyAlignment="1">
      <alignment horizontal="center" wrapText="1"/>
    </xf>
    <xf numFmtId="1" fontId="2" fillId="6" borderId="5" xfId="0" applyNumberFormat="1" applyFont="1" applyFill="1" applyBorder="1" applyAlignment="1">
      <alignment horizontal="center" wrapText="1"/>
    </xf>
    <xf numFmtId="1" fontId="2" fillId="6" borderId="6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12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2" fillId="2" borderId="19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 wrapText="1"/>
    </xf>
    <xf numFmtId="2" fontId="2" fillId="2" borderId="19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FED4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158750</xdr:colOff>
      <xdr:row>0</xdr:row>
      <xdr:rowOff>142875</xdr:rowOff>
    </xdr:from>
    <xdr:to>
      <xdr:col>17</xdr:col>
      <xdr:colOff>325755</xdr:colOff>
      <xdr:row>0</xdr:row>
      <xdr:rowOff>675640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7C70DDC-6E49-493C-9C4E-DD00529736BD}"/>
            </a:ext>
          </a:extLst>
        </xdr:cNvPr>
        <xdr:cNvSpPr txBox="1"/>
      </xdr:nvSpPr>
      <xdr:spPr>
        <a:xfrm>
          <a:off x="13950950" y="142875"/>
          <a:ext cx="1386205" cy="532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* Waitlisted due to the Developer Cap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0</xdr:row>
      <xdr:rowOff>149225</xdr:rowOff>
    </xdr:from>
    <xdr:to>
      <xdr:col>17</xdr:col>
      <xdr:colOff>306705</xdr:colOff>
      <xdr:row>0</xdr:row>
      <xdr:rowOff>694690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18FB0AA-9A58-4451-A23C-895B5D4B87A6}"/>
            </a:ext>
          </a:extLst>
        </xdr:cNvPr>
        <xdr:cNvSpPr txBox="1"/>
      </xdr:nvSpPr>
      <xdr:spPr>
        <a:xfrm>
          <a:off x="12944475" y="149225"/>
          <a:ext cx="1383030" cy="5454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* Waitlisted due to the Developer Cap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showGridLines="0" zoomScale="130" zoomScaleNormal="130" workbookViewId="0">
      <selection activeCell="A7" sqref="A7:A8"/>
    </sheetView>
  </sheetViews>
  <sheetFormatPr defaultRowHeight="14.4" x14ac:dyDescent="0.3"/>
  <cols>
    <col min="1" max="1" width="12.5546875" customWidth="1"/>
    <col min="2" max="2" width="22.77734375" customWidth="1"/>
    <col min="4" max="4" width="19.21875" customWidth="1"/>
    <col min="5" max="5" width="22.5546875" customWidth="1"/>
    <col min="8" max="8" width="14.77734375" customWidth="1"/>
    <col min="9" max="9" width="14.77734375" style="94" customWidth="1"/>
    <col min="10" max="14" width="14.77734375" customWidth="1"/>
    <col min="20" max="20" width="7.5546875" customWidth="1"/>
    <col min="35" max="35" width="19.77734375" customWidth="1"/>
    <col min="36" max="36" width="13.21875" hidden="1" customWidth="1"/>
  </cols>
  <sheetData>
    <row r="1" spans="1:36" ht="15" thickBot="1" x14ac:dyDescent="0.35">
      <c r="H1" s="1"/>
      <c r="I1" s="91"/>
      <c r="J1" s="1"/>
      <c r="K1" s="1"/>
      <c r="L1" s="1"/>
      <c r="M1" s="1"/>
      <c r="N1" s="1"/>
      <c r="O1" s="123" t="s">
        <v>0</v>
      </c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5"/>
      <c r="AI1" s="96" t="s">
        <v>1</v>
      </c>
    </row>
    <row r="2" spans="1:36" x14ac:dyDescent="0.3">
      <c r="B2" s="38" t="s">
        <v>2</v>
      </c>
      <c r="C2" s="39"/>
      <c r="D2" s="40"/>
      <c r="H2" s="1"/>
      <c r="I2" s="91"/>
      <c r="J2" s="1"/>
      <c r="K2" s="1"/>
      <c r="L2" s="1"/>
      <c r="M2" s="1"/>
      <c r="N2" s="1"/>
      <c r="O2" s="126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8"/>
      <c r="AI2" s="97"/>
    </row>
    <row r="3" spans="1:36" ht="14.55" customHeight="1" x14ac:dyDescent="0.3">
      <c r="B3" s="41" t="s">
        <v>3</v>
      </c>
      <c r="C3" s="42" t="s">
        <v>4</v>
      </c>
      <c r="D3" s="43"/>
      <c r="H3" s="1"/>
      <c r="I3" s="91"/>
      <c r="J3" s="1"/>
      <c r="K3" s="1"/>
      <c r="L3" s="1"/>
      <c r="M3" s="1"/>
      <c r="N3" s="1"/>
      <c r="O3" s="99" t="s">
        <v>5</v>
      </c>
      <c r="P3" s="100"/>
      <c r="Q3" s="100"/>
      <c r="R3" s="100"/>
      <c r="S3" s="100"/>
      <c r="T3" s="101"/>
      <c r="U3" s="105" t="s">
        <v>6</v>
      </c>
      <c r="V3" s="106"/>
      <c r="W3" s="106"/>
      <c r="X3" s="107"/>
      <c r="Y3" s="111" t="s">
        <v>7</v>
      </c>
      <c r="Z3" s="112"/>
      <c r="AA3" s="112"/>
      <c r="AB3" s="112"/>
      <c r="AC3" s="113"/>
      <c r="AD3" s="117" t="s">
        <v>8</v>
      </c>
      <c r="AE3" s="118"/>
      <c r="AF3" s="118"/>
      <c r="AG3" s="119"/>
      <c r="AH3" s="28"/>
      <c r="AI3" s="97"/>
    </row>
    <row r="4" spans="1:36" ht="15" thickBot="1" x14ac:dyDescent="0.35">
      <c r="B4" s="44" t="s">
        <v>9</v>
      </c>
      <c r="C4" s="45" t="s">
        <v>10</v>
      </c>
      <c r="D4" s="46"/>
      <c r="H4" s="1"/>
      <c r="I4" s="91"/>
      <c r="J4" s="1"/>
      <c r="K4" s="1"/>
      <c r="L4" s="1"/>
      <c r="M4" s="1"/>
      <c r="N4" s="1"/>
      <c r="O4" s="99"/>
      <c r="P4" s="100"/>
      <c r="Q4" s="100"/>
      <c r="R4" s="100"/>
      <c r="S4" s="100"/>
      <c r="T4" s="101"/>
      <c r="U4" s="105"/>
      <c r="V4" s="106"/>
      <c r="W4" s="106"/>
      <c r="X4" s="107"/>
      <c r="Y4" s="111"/>
      <c r="Z4" s="112"/>
      <c r="AA4" s="112"/>
      <c r="AB4" s="112"/>
      <c r="AC4" s="113"/>
      <c r="AD4" s="117"/>
      <c r="AE4" s="118"/>
      <c r="AF4" s="118"/>
      <c r="AG4" s="119"/>
      <c r="AH4" s="129" t="s">
        <v>11</v>
      </c>
      <c r="AI4" s="97"/>
    </row>
    <row r="5" spans="1:36" x14ac:dyDescent="0.3">
      <c r="H5" s="1"/>
      <c r="I5" s="91"/>
      <c r="J5" s="1"/>
      <c r="K5" s="1"/>
      <c r="L5" s="1"/>
      <c r="M5" s="1"/>
      <c r="N5" s="1"/>
      <c r="O5" s="102"/>
      <c r="P5" s="103"/>
      <c r="Q5" s="103"/>
      <c r="R5" s="103"/>
      <c r="S5" s="103"/>
      <c r="T5" s="104"/>
      <c r="U5" s="108"/>
      <c r="V5" s="109"/>
      <c r="W5" s="109"/>
      <c r="X5" s="110"/>
      <c r="Y5" s="114"/>
      <c r="Z5" s="115"/>
      <c r="AA5" s="115"/>
      <c r="AB5" s="115"/>
      <c r="AC5" s="116"/>
      <c r="AD5" s="120"/>
      <c r="AE5" s="121"/>
      <c r="AF5" s="121"/>
      <c r="AG5" s="122"/>
      <c r="AH5" s="129"/>
      <c r="AI5" s="97"/>
    </row>
    <row r="6" spans="1:36" ht="72" x14ac:dyDescent="0.3">
      <c r="A6" s="24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 t="s">
        <v>17</v>
      </c>
      <c r="G6" s="25" t="s">
        <v>18</v>
      </c>
      <c r="H6" s="27" t="s">
        <v>19</v>
      </c>
      <c r="I6" s="92" t="s">
        <v>20</v>
      </c>
      <c r="J6" s="13" t="s">
        <v>21</v>
      </c>
      <c r="K6" s="13" t="s">
        <v>22</v>
      </c>
      <c r="L6" s="13" t="s">
        <v>23</v>
      </c>
      <c r="M6" s="13" t="s">
        <v>24</v>
      </c>
      <c r="N6" s="1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  <c r="T6" s="4" t="s">
        <v>31</v>
      </c>
      <c r="U6" s="5" t="s">
        <v>26</v>
      </c>
      <c r="V6" s="5" t="s">
        <v>27</v>
      </c>
      <c r="W6" s="5" t="s">
        <v>28</v>
      </c>
      <c r="X6" s="6" t="s">
        <v>32</v>
      </c>
      <c r="Y6" s="7" t="s">
        <v>26</v>
      </c>
      <c r="Z6" s="7" t="s">
        <v>27</v>
      </c>
      <c r="AA6" s="7" t="s">
        <v>28</v>
      </c>
      <c r="AB6" s="7" t="s">
        <v>29</v>
      </c>
      <c r="AC6" s="8" t="s">
        <v>33</v>
      </c>
      <c r="AD6" s="26" t="s">
        <v>26</v>
      </c>
      <c r="AE6" s="26" t="s">
        <v>27</v>
      </c>
      <c r="AF6" s="26" t="s">
        <v>28</v>
      </c>
      <c r="AG6" s="9" t="s">
        <v>34</v>
      </c>
      <c r="AH6" s="130"/>
      <c r="AI6" s="98"/>
      <c r="AJ6" s="29" t="s">
        <v>35</v>
      </c>
    </row>
    <row r="7" spans="1:36" x14ac:dyDescent="0.3">
      <c r="A7" s="15">
        <v>133161</v>
      </c>
      <c r="B7" s="15" t="s">
        <v>36</v>
      </c>
      <c r="C7" s="15">
        <v>36</v>
      </c>
      <c r="D7" s="15" t="s">
        <v>37</v>
      </c>
      <c r="E7" s="15" t="s">
        <v>36</v>
      </c>
      <c r="F7" s="17">
        <v>4.95</v>
      </c>
      <c r="G7" s="15" t="s">
        <v>26</v>
      </c>
      <c r="H7" s="15" t="s">
        <v>38</v>
      </c>
      <c r="I7" s="93">
        <v>45446.78418091435</v>
      </c>
      <c r="J7" s="93" t="s">
        <v>39</v>
      </c>
      <c r="K7" s="93" t="s">
        <v>40</v>
      </c>
      <c r="L7" s="15">
        <v>62417</v>
      </c>
      <c r="M7" s="15" t="s">
        <v>41</v>
      </c>
      <c r="N7" s="15"/>
      <c r="O7" s="15">
        <v>2</v>
      </c>
      <c r="P7" s="15"/>
      <c r="Q7" s="15"/>
      <c r="R7" s="15">
        <v>1</v>
      </c>
      <c r="S7" s="15">
        <v>1</v>
      </c>
      <c r="T7" s="31">
        <f>SUM(O7:S7)</f>
        <v>4</v>
      </c>
      <c r="U7" s="15"/>
      <c r="V7" s="15"/>
      <c r="W7" s="15"/>
      <c r="X7" s="32">
        <f>SUM(U7:W7)</f>
        <v>0</v>
      </c>
      <c r="Y7" s="15"/>
      <c r="Z7" s="15"/>
      <c r="AA7" s="15"/>
      <c r="AB7" s="15">
        <v>1</v>
      </c>
      <c r="AC7" s="33">
        <f>SUM(Y7:AB7)</f>
        <v>1</v>
      </c>
      <c r="AD7" s="15">
        <v>1</v>
      </c>
      <c r="AE7" s="15">
        <v>2</v>
      </c>
      <c r="AF7" s="15">
        <v>0.55000000000000004</v>
      </c>
      <c r="AG7" s="34">
        <f>SUM(AD7:AF7)</f>
        <v>3.55</v>
      </c>
      <c r="AH7" s="35">
        <f>SUM(T7,X7,AC7,AG7)</f>
        <v>8.5500000000000007</v>
      </c>
      <c r="AI7" s="15" t="s">
        <v>42</v>
      </c>
      <c r="AJ7" s="65">
        <f>_xlfn.IFNA(MATCH(A7,'Group A - Current Waitlist'!$A:$A,0)-1,"Not on waitlist")</f>
        <v>35</v>
      </c>
    </row>
    <row r="8" spans="1:36" x14ac:dyDescent="0.3">
      <c r="A8" s="15">
        <v>135106</v>
      </c>
      <c r="B8" s="15" t="s">
        <v>43</v>
      </c>
      <c r="C8" s="15">
        <v>1058</v>
      </c>
      <c r="D8" s="15" t="s">
        <v>44</v>
      </c>
      <c r="E8" s="36" t="s">
        <v>45</v>
      </c>
      <c r="F8" s="17">
        <v>2</v>
      </c>
      <c r="G8" s="15" t="s">
        <v>26</v>
      </c>
      <c r="H8" s="15" t="s">
        <v>38</v>
      </c>
      <c r="I8" s="93">
        <v>45446.565482349535</v>
      </c>
      <c r="J8" s="93" t="s">
        <v>46</v>
      </c>
      <c r="K8" s="93" t="s">
        <v>47</v>
      </c>
      <c r="L8" s="15">
        <v>61615</v>
      </c>
      <c r="M8" s="15" t="s">
        <v>48</v>
      </c>
      <c r="N8" s="15"/>
      <c r="O8" s="37"/>
      <c r="P8" s="37"/>
      <c r="Q8" s="37"/>
      <c r="R8" s="15">
        <v>1</v>
      </c>
      <c r="S8" s="15">
        <v>1</v>
      </c>
      <c r="T8" s="31">
        <f>SUM(O8:S8)</f>
        <v>2</v>
      </c>
      <c r="U8" s="15"/>
      <c r="V8" s="15"/>
      <c r="W8" s="15"/>
      <c r="X8" s="32">
        <f>SUM(U8:W8)</f>
        <v>0</v>
      </c>
      <c r="Y8" s="15"/>
      <c r="Z8" s="15"/>
      <c r="AA8" s="15"/>
      <c r="AB8" s="15"/>
      <c r="AC8" s="33">
        <f>SUM(Y8:AB8)</f>
        <v>0</v>
      </c>
      <c r="AD8" s="15">
        <v>1</v>
      </c>
      <c r="AE8" s="15">
        <v>2</v>
      </c>
      <c r="AF8" s="15">
        <v>1</v>
      </c>
      <c r="AG8" s="34">
        <f>SUM(AD8:AF8)</f>
        <v>4</v>
      </c>
      <c r="AH8" s="35">
        <f>SUM(T8,X8,AC8,AG8)</f>
        <v>6</v>
      </c>
      <c r="AI8" s="15" t="s">
        <v>42</v>
      </c>
      <c r="AJ8" s="65">
        <f>_xlfn.IFNA(MATCH(A8,'Group A - Current Waitlist'!$A:$A,0)-1,"Not on waitlist")</f>
        <v>36</v>
      </c>
    </row>
  </sheetData>
  <autoFilter ref="A6:AI6" xr:uid="{00000000-0001-0000-0000-000000000000}"/>
  <mergeCells count="7">
    <mergeCell ref="AI1:AI6"/>
    <mergeCell ref="O3:T5"/>
    <mergeCell ref="U3:X5"/>
    <mergeCell ref="Y3:AC5"/>
    <mergeCell ref="AD3:AG5"/>
    <mergeCell ref="O1:AH2"/>
    <mergeCell ref="AH4:A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967A-AB14-4B82-80E2-4505034B29F3}">
  <dimension ref="A1:O37"/>
  <sheetViews>
    <sheetView showGridLines="0" zoomScale="115" zoomScaleNormal="115" workbookViewId="0">
      <pane ySplit="1" topLeftCell="A11" activePane="bottomLeft" state="frozen"/>
      <selection pane="bottomLeft" activeCell="H40" sqref="H40"/>
    </sheetView>
  </sheetViews>
  <sheetFormatPr defaultRowHeight="14.4" x14ac:dyDescent="0.3"/>
  <cols>
    <col min="2" max="2" width="29.44140625" customWidth="1"/>
    <col min="3" max="3" width="10.77734375" customWidth="1"/>
    <col min="4" max="4" width="30" customWidth="1"/>
    <col min="5" max="5" width="23.44140625" customWidth="1"/>
    <col min="8" max="8" width="19.44140625" style="48" bestFit="1" customWidth="1"/>
    <col min="9" max="9" width="17.77734375" bestFit="1" customWidth="1"/>
    <col min="14" max="14" width="13.77734375" customWidth="1"/>
    <col min="15" max="15" width="12.44140625" customWidth="1"/>
  </cols>
  <sheetData>
    <row r="1" spans="1:15" ht="86.4" x14ac:dyDescent="0.3">
      <c r="A1" s="68" t="s">
        <v>49</v>
      </c>
      <c r="B1" s="68" t="s">
        <v>15</v>
      </c>
      <c r="C1" s="68" t="s">
        <v>50</v>
      </c>
      <c r="D1" s="68" t="s">
        <v>13</v>
      </c>
      <c r="E1" s="68" t="s">
        <v>16</v>
      </c>
      <c r="F1" s="69" t="s">
        <v>51</v>
      </c>
      <c r="G1" s="70" t="s">
        <v>52</v>
      </c>
      <c r="H1" s="71" t="s">
        <v>53</v>
      </c>
      <c r="I1" s="72" t="s">
        <v>20</v>
      </c>
      <c r="J1" s="73" t="s">
        <v>54</v>
      </c>
      <c r="K1" s="13" t="s">
        <v>21</v>
      </c>
      <c r="L1" s="13" t="s">
        <v>22</v>
      </c>
      <c r="M1" s="13" t="s">
        <v>23</v>
      </c>
      <c r="N1" s="13" t="s">
        <v>24</v>
      </c>
      <c r="O1" s="13" t="s">
        <v>25</v>
      </c>
    </row>
    <row r="2" spans="1:15" x14ac:dyDescent="0.3">
      <c r="A2" s="14">
        <v>95384</v>
      </c>
      <c r="B2" s="15" t="s">
        <v>55</v>
      </c>
      <c r="C2" s="15">
        <v>145</v>
      </c>
      <c r="D2" s="15" t="s">
        <v>56</v>
      </c>
      <c r="E2" s="15" t="s">
        <v>56</v>
      </c>
      <c r="F2" s="16">
        <v>5</v>
      </c>
      <c r="G2" s="17">
        <v>5.5561224489795933</v>
      </c>
      <c r="H2" s="47">
        <v>0.47615458257288001</v>
      </c>
      <c r="I2" s="18">
        <v>44866.64440449074</v>
      </c>
      <c r="J2" s="19" t="s">
        <v>57</v>
      </c>
      <c r="K2" s="15" t="s">
        <v>58</v>
      </c>
      <c r="L2" s="15" t="s">
        <v>59</v>
      </c>
      <c r="M2" s="15">
        <v>62690</v>
      </c>
      <c r="N2" s="15" t="s">
        <v>60</v>
      </c>
      <c r="O2" s="15"/>
    </row>
    <row r="3" spans="1:15" x14ac:dyDescent="0.3">
      <c r="A3" s="14">
        <v>95221</v>
      </c>
      <c r="B3" s="15" t="s">
        <v>61</v>
      </c>
      <c r="C3" s="15">
        <v>2023</v>
      </c>
      <c r="D3" s="15" t="s">
        <v>62</v>
      </c>
      <c r="E3" s="15" t="s">
        <v>62</v>
      </c>
      <c r="F3" s="16">
        <v>5</v>
      </c>
      <c r="G3" s="17">
        <v>5</v>
      </c>
      <c r="H3" s="47">
        <v>0.17474989659763501</v>
      </c>
      <c r="I3" s="18">
        <v>44866.40940178241</v>
      </c>
      <c r="J3" s="19" t="s">
        <v>63</v>
      </c>
      <c r="K3" s="15" t="s">
        <v>64</v>
      </c>
      <c r="L3" s="15" t="s">
        <v>65</v>
      </c>
      <c r="M3" s="15">
        <v>62563</v>
      </c>
      <c r="N3" s="15" t="s">
        <v>66</v>
      </c>
      <c r="O3" s="15"/>
    </row>
    <row r="4" spans="1:15" x14ac:dyDescent="0.3">
      <c r="A4" s="14">
        <v>94960</v>
      </c>
      <c r="B4" s="15" t="s">
        <v>67</v>
      </c>
      <c r="C4" s="15">
        <v>216</v>
      </c>
      <c r="D4" s="15" t="s">
        <v>67</v>
      </c>
      <c r="E4" s="15" t="s">
        <v>68</v>
      </c>
      <c r="F4" s="16">
        <v>2</v>
      </c>
      <c r="G4" s="17">
        <v>5.0999999999999996</v>
      </c>
      <c r="H4" s="47" t="s">
        <v>42</v>
      </c>
      <c r="I4" s="18">
        <v>44873.41157059028</v>
      </c>
      <c r="J4" s="19">
        <v>3</v>
      </c>
      <c r="K4" s="15" t="s">
        <v>69</v>
      </c>
      <c r="L4" s="15" t="s">
        <v>70</v>
      </c>
      <c r="M4" s="15">
        <v>62810</v>
      </c>
      <c r="N4" s="15" t="s">
        <v>71</v>
      </c>
      <c r="O4" s="15"/>
    </row>
    <row r="5" spans="1:15" x14ac:dyDescent="0.3">
      <c r="A5" s="14">
        <v>98125</v>
      </c>
      <c r="B5" s="15" t="s">
        <v>72</v>
      </c>
      <c r="C5" s="15">
        <v>382</v>
      </c>
      <c r="D5" s="15" t="s">
        <v>73</v>
      </c>
      <c r="E5" s="15" t="s">
        <v>73</v>
      </c>
      <c r="F5" s="16">
        <v>2</v>
      </c>
      <c r="G5" s="17">
        <v>7.25</v>
      </c>
      <c r="H5" s="47" t="s">
        <v>42</v>
      </c>
      <c r="I5" s="18">
        <v>44964.399274976851</v>
      </c>
      <c r="J5" s="19">
        <v>4</v>
      </c>
      <c r="K5" s="15" t="s">
        <v>74</v>
      </c>
      <c r="L5" s="15" t="s">
        <v>75</v>
      </c>
      <c r="M5" s="15">
        <v>61938</v>
      </c>
      <c r="N5" s="15" t="s">
        <v>76</v>
      </c>
      <c r="O5" s="15"/>
    </row>
    <row r="6" spans="1:15" x14ac:dyDescent="0.3">
      <c r="A6" s="14">
        <v>99666</v>
      </c>
      <c r="B6" s="15" t="s">
        <v>77</v>
      </c>
      <c r="C6" s="15">
        <v>343</v>
      </c>
      <c r="D6" s="15" t="s">
        <v>78</v>
      </c>
      <c r="E6" s="15" t="s">
        <v>79</v>
      </c>
      <c r="F6" s="16">
        <v>3</v>
      </c>
      <c r="G6" s="17">
        <v>6.25</v>
      </c>
      <c r="H6" s="47" t="s">
        <v>42</v>
      </c>
      <c r="I6" s="18">
        <v>44971.556204201392</v>
      </c>
      <c r="J6" s="19">
        <v>5</v>
      </c>
      <c r="K6" s="15" t="s">
        <v>80</v>
      </c>
      <c r="L6" s="15" t="s">
        <v>81</v>
      </c>
      <c r="M6" s="15">
        <v>62203</v>
      </c>
      <c r="N6" s="15" t="s">
        <v>82</v>
      </c>
      <c r="O6" s="15"/>
    </row>
    <row r="7" spans="1:15" x14ac:dyDescent="0.3">
      <c r="A7" s="14">
        <v>106146</v>
      </c>
      <c r="B7" s="15" t="s">
        <v>83</v>
      </c>
      <c r="C7" s="15">
        <v>136</v>
      </c>
      <c r="D7" s="15" t="s">
        <v>84</v>
      </c>
      <c r="E7" s="15" t="s">
        <v>85</v>
      </c>
      <c r="F7" s="16">
        <v>5</v>
      </c>
      <c r="G7" s="17">
        <v>6.25</v>
      </c>
      <c r="H7" s="47" t="s">
        <v>42</v>
      </c>
      <c r="I7" s="18">
        <v>45062.283333333333</v>
      </c>
      <c r="J7" s="19">
        <v>6</v>
      </c>
      <c r="K7" s="15" t="s">
        <v>86</v>
      </c>
      <c r="L7" s="15" t="s">
        <v>87</v>
      </c>
      <c r="M7" s="15">
        <v>62037</v>
      </c>
      <c r="N7" s="15" t="s">
        <v>88</v>
      </c>
      <c r="O7" s="15"/>
    </row>
    <row r="8" spans="1:15" x14ac:dyDescent="0.3">
      <c r="A8" s="14">
        <v>106145</v>
      </c>
      <c r="B8" s="15" t="s">
        <v>89</v>
      </c>
      <c r="C8" s="15">
        <v>136</v>
      </c>
      <c r="D8" s="15" t="s">
        <v>84</v>
      </c>
      <c r="E8" s="15" t="s">
        <v>85</v>
      </c>
      <c r="F8" s="16">
        <v>4</v>
      </c>
      <c r="G8" s="17">
        <v>6.1</v>
      </c>
      <c r="H8" s="47" t="s">
        <v>42</v>
      </c>
      <c r="I8" s="18">
        <v>45062.282638888886</v>
      </c>
      <c r="J8" s="19">
        <v>7</v>
      </c>
      <c r="K8" s="15" t="s">
        <v>90</v>
      </c>
      <c r="L8" s="15" t="s">
        <v>75</v>
      </c>
      <c r="M8" s="15">
        <v>61938</v>
      </c>
      <c r="N8" s="15" t="s">
        <v>76</v>
      </c>
      <c r="O8" s="15"/>
    </row>
    <row r="9" spans="1:15" x14ac:dyDescent="0.3">
      <c r="A9" s="14">
        <v>106752</v>
      </c>
      <c r="B9" s="15" t="s">
        <v>91</v>
      </c>
      <c r="C9" s="15">
        <v>2032</v>
      </c>
      <c r="D9" s="15" t="s">
        <v>91</v>
      </c>
      <c r="E9" s="15" t="s">
        <v>92</v>
      </c>
      <c r="F9" s="16">
        <v>4.9980000000000002</v>
      </c>
      <c r="G9" s="17">
        <v>5</v>
      </c>
      <c r="H9" s="19" t="s">
        <v>42</v>
      </c>
      <c r="I9" s="18">
        <v>45070.659826597221</v>
      </c>
      <c r="J9" s="19">
        <v>8</v>
      </c>
      <c r="K9" s="15" t="s">
        <v>93</v>
      </c>
      <c r="L9" s="15" t="s">
        <v>94</v>
      </c>
      <c r="M9" s="15">
        <v>62441</v>
      </c>
      <c r="N9" s="15" t="s">
        <v>95</v>
      </c>
      <c r="O9" s="15"/>
    </row>
    <row r="10" spans="1:15" x14ac:dyDescent="0.3">
      <c r="A10" s="14">
        <v>106960</v>
      </c>
      <c r="B10" s="15" t="s">
        <v>96</v>
      </c>
      <c r="C10" s="15">
        <v>198</v>
      </c>
      <c r="D10" s="15" t="s">
        <v>96</v>
      </c>
      <c r="E10" s="15" t="s">
        <v>92</v>
      </c>
      <c r="F10" s="16">
        <v>2</v>
      </c>
      <c r="G10" s="17">
        <v>5</v>
      </c>
      <c r="H10" s="19" t="s">
        <v>42</v>
      </c>
      <c r="I10" s="18">
        <v>45071.470521249998</v>
      </c>
      <c r="J10" s="19">
        <v>9</v>
      </c>
      <c r="K10" s="15" t="s">
        <v>97</v>
      </c>
      <c r="L10" s="15" t="s">
        <v>98</v>
      </c>
      <c r="M10" s="15">
        <v>61705</v>
      </c>
      <c r="N10" s="15" t="s">
        <v>99</v>
      </c>
      <c r="O10" s="15"/>
    </row>
    <row r="11" spans="1:15" x14ac:dyDescent="0.3">
      <c r="A11" s="14">
        <v>106991</v>
      </c>
      <c r="B11" s="15" t="s">
        <v>100</v>
      </c>
      <c r="C11" s="15">
        <v>2054</v>
      </c>
      <c r="D11" s="15" t="s">
        <v>101</v>
      </c>
      <c r="E11" s="15" t="s">
        <v>101</v>
      </c>
      <c r="F11" s="16">
        <v>1.95</v>
      </c>
      <c r="G11" s="17">
        <v>7.25</v>
      </c>
      <c r="H11" s="19" t="s">
        <v>42</v>
      </c>
      <c r="I11" s="18">
        <v>45075.763888888891</v>
      </c>
      <c r="J11" s="19">
        <v>10</v>
      </c>
      <c r="K11" s="15" t="s">
        <v>102</v>
      </c>
      <c r="L11" s="15" t="s">
        <v>103</v>
      </c>
      <c r="M11" s="15">
        <v>61802</v>
      </c>
      <c r="N11" s="15" t="s">
        <v>104</v>
      </c>
      <c r="O11" s="15"/>
    </row>
    <row r="12" spans="1:15" x14ac:dyDescent="0.3">
      <c r="A12" s="14">
        <v>107543</v>
      </c>
      <c r="B12" s="15" t="s">
        <v>105</v>
      </c>
      <c r="C12" s="15">
        <v>4</v>
      </c>
      <c r="D12" s="15" t="s">
        <v>106</v>
      </c>
      <c r="E12" s="15" t="s">
        <v>106</v>
      </c>
      <c r="F12" s="16">
        <v>4</v>
      </c>
      <c r="G12" s="17">
        <v>7</v>
      </c>
      <c r="H12" s="19" t="s">
        <v>42</v>
      </c>
      <c r="I12" s="18">
        <v>45078.632804062501</v>
      </c>
      <c r="J12" s="19">
        <v>11</v>
      </c>
      <c r="K12" s="15" t="s">
        <v>107</v>
      </c>
      <c r="L12" s="15" t="s">
        <v>108</v>
      </c>
      <c r="M12" s="15">
        <v>62321</v>
      </c>
      <c r="N12" s="15" t="s">
        <v>109</v>
      </c>
      <c r="O12" s="15"/>
    </row>
    <row r="13" spans="1:15" x14ac:dyDescent="0.3">
      <c r="A13" s="14">
        <v>106509</v>
      </c>
      <c r="B13" s="15" t="s">
        <v>110</v>
      </c>
      <c r="C13" s="15">
        <v>145</v>
      </c>
      <c r="D13" s="15" t="s">
        <v>56</v>
      </c>
      <c r="E13" s="15" t="s">
        <v>56</v>
      </c>
      <c r="F13" s="16">
        <v>5</v>
      </c>
      <c r="G13" s="17">
        <v>5.42</v>
      </c>
      <c r="H13" s="19" t="s">
        <v>42</v>
      </c>
      <c r="I13" s="20">
        <v>45078.466814375002</v>
      </c>
      <c r="J13" s="19">
        <v>12</v>
      </c>
      <c r="K13" s="15" t="s">
        <v>111</v>
      </c>
      <c r="L13" s="15" t="s">
        <v>112</v>
      </c>
      <c r="M13" s="15">
        <v>62033</v>
      </c>
      <c r="N13" s="15" t="s">
        <v>60</v>
      </c>
      <c r="O13" s="15"/>
    </row>
    <row r="14" spans="1:15" x14ac:dyDescent="0.3">
      <c r="A14" s="14">
        <v>107542</v>
      </c>
      <c r="B14" s="15" t="s">
        <v>113</v>
      </c>
      <c r="C14" s="15">
        <v>2021</v>
      </c>
      <c r="D14" s="15" t="s">
        <v>114</v>
      </c>
      <c r="E14" s="15" t="s">
        <v>114</v>
      </c>
      <c r="F14" s="16">
        <v>5</v>
      </c>
      <c r="G14" s="17">
        <v>5</v>
      </c>
      <c r="H14" s="19" t="s">
        <v>42</v>
      </c>
      <c r="I14" s="18">
        <v>45078.44480203704</v>
      </c>
      <c r="J14" s="19">
        <v>13</v>
      </c>
      <c r="K14" s="15" t="s">
        <v>115</v>
      </c>
      <c r="L14" s="15" t="s">
        <v>116</v>
      </c>
      <c r="M14" s="15">
        <v>62558</v>
      </c>
      <c r="N14" s="15" t="s">
        <v>66</v>
      </c>
      <c r="O14" s="15"/>
    </row>
    <row r="15" spans="1:15" x14ac:dyDescent="0.3">
      <c r="A15" s="14">
        <v>107517</v>
      </c>
      <c r="B15" s="15" t="s">
        <v>117</v>
      </c>
      <c r="C15" s="15">
        <v>36</v>
      </c>
      <c r="D15" s="15" t="s">
        <v>36</v>
      </c>
      <c r="E15" s="15" t="s">
        <v>36</v>
      </c>
      <c r="F15" s="16">
        <v>5</v>
      </c>
      <c r="G15" s="17">
        <v>7</v>
      </c>
      <c r="H15" s="19" t="s">
        <v>42</v>
      </c>
      <c r="I15" s="18">
        <v>45096.490234814817</v>
      </c>
      <c r="J15" s="19">
        <v>14</v>
      </c>
      <c r="K15" s="15" t="s">
        <v>118</v>
      </c>
      <c r="L15" s="15" t="s">
        <v>119</v>
      </c>
      <c r="M15" s="15">
        <v>62568</v>
      </c>
      <c r="N15" s="15" t="s">
        <v>120</v>
      </c>
      <c r="O15" s="15"/>
    </row>
    <row r="16" spans="1:15" x14ac:dyDescent="0.3">
      <c r="A16" s="14">
        <v>110077</v>
      </c>
      <c r="B16" s="15" t="s">
        <v>121</v>
      </c>
      <c r="C16" s="15">
        <v>343</v>
      </c>
      <c r="D16" s="15" t="s">
        <v>78</v>
      </c>
      <c r="E16" s="15" t="s">
        <v>79</v>
      </c>
      <c r="F16" s="16">
        <v>5</v>
      </c>
      <c r="G16" s="17">
        <v>9.25</v>
      </c>
      <c r="H16" s="19" t="s">
        <v>42</v>
      </c>
      <c r="I16" s="18">
        <v>45103.389749652779</v>
      </c>
      <c r="J16" s="19">
        <v>15</v>
      </c>
      <c r="K16" s="15" t="s">
        <v>122</v>
      </c>
      <c r="L16" s="15" t="s">
        <v>123</v>
      </c>
      <c r="M16" s="15">
        <v>61443</v>
      </c>
      <c r="N16" s="15" t="s">
        <v>124</v>
      </c>
      <c r="O16" s="15"/>
    </row>
    <row r="17" spans="1:15" x14ac:dyDescent="0.3">
      <c r="A17" s="14">
        <v>107426</v>
      </c>
      <c r="B17" s="15" t="s">
        <v>125</v>
      </c>
      <c r="C17" s="15">
        <v>2090</v>
      </c>
      <c r="D17" s="15" t="s">
        <v>126</v>
      </c>
      <c r="E17" s="15" t="s">
        <v>127</v>
      </c>
      <c r="F17" s="16">
        <v>5</v>
      </c>
      <c r="G17" s="17">
        <v>6</v>
      </c>
      <c r="H17" s="19" t="s">
        <v>42</v>
      </c>
      <c r="I17" s="18">
        <v>45104.354411134256</v>
      </c>
      <c r="J17" s="19">
        <v>16</v>
      </c>
      <c r="K17" s="15" t="s">
        <v>128</v>
      </c>
      <c r="L17" s="15" t="s">
        <v>129</v>
      </c>
      <c r="M17" s="15">
        <v>62694</v>
      </c>
      <c r="N17" s="15" t="s">
        <v>130</v>
      </c>
      <c r="O17" s="15"/>
    </row>
    <row r="18" spans="1:15" x14ac:dyDescent="0.3">
      <c r="A18" s="14">
        <v>107519</v>
      </c>
      <c r="B18" s="15" t="s">
        <v>131</v>
      </c>
      <c r="C18" s="15">
        <v>2090</v>
      </c>
      <c r="D18" s="15" t="s">
        <v>126</v>
      </c>
      <c r="E18" s="15" t="s">
        <v>127</v>
      </c>
      <c r="F18" s="16">
        <v>5</v>
      </c>
      <c r="G18" s="17">
        <v>6</v>
      </c>
      <c r="H18" s="19" t="s">
        <v>42</v>
      </c>
      <c r="I18" s="18">
        <v>45104.355597835645</v>
      </c>
      <c r="J18" s="19">
        <v>17</v>
      </c>
      <c r="K18" s="15" t="s">
        <v>132</v>
      </c>
      <c r="L18" s="15" t="s">
        <v>129</v>
      </c>
      <c r="M18" s="15">
        <v>62694</v>
      </c>
      <c r="N18" s="15" t="s">
        <v>130</v>
      </c>
      <c r="O18" s="15"/>
    </row>
    <row r="19" spans="1:15" x14ac:dyDescent="0.3">
      <c r="A19" s="14">
        <v>107541</v>
      </c>
      <c r="B19" s="15" t="s">
        <v>133</v>
      </c>
      <c r="C19" s="15">
        <v>2090</v>
      </c>
      <c r="D19" s="15" t="s">
        <v>126</v>
      </c>
      <c r="E19" s="15" t="s">
        <v>127</v>
      </c>
      <c r="F19" s="16">
        <v>5</v>
      </c>
      <c r="G19" s="17">
        <v>6</v>
      </c>
      <c r="H19" s="19" t="s">
        <v>42</v>
      </c>
      <c r="I19" s="18">
        <v>45104.355911157407</v>
      </c>
      <c r="J19" s="19">
        <v>18</v>
      </c>
      <c r="K19" s="15" t="s">
        <v>134</v>
      </c>
      <c r="L19" s="15" t="s">
        <v>129</v>
      </c>
      <c r="M19" s="15">
        <v>62694</v>
      </c>
      <c r="N19" s="15" t="s">
        <v>130</v>
      </c>
      <c r="O19" s="15"/>
    </row>
    <row r="20" spans="1:15" x14ac:dyDescent="0.3">
      <c r="A20" s="14">
        <v>111081</v>
      </c>
      <c r="B20" s="15" t="s">
        <v>135</v>
      </c>
      <c r="C20" s="15">
        <v>145</v>
      </c>
      <c r="D20" s="15" t="s">
        <v>56</v>
      </c>
      <c r="E20" s="15" t="s">
        <v>56</v>
      </c>
      <c r="F20" s="16">
        <v>5</v>
      </c>
      <c r="G20" s="17">
        <v>7.1</v>
      </c>
      <c r="H20" s="19" t="s">
        <v>42</v>
      </c>
      <c r="I20" s="18">
        <v>45113.413401724538</v>
      </c>
      <c r="J20" s="19">
        <v>19</v>
      </c>
      <c r="K20" s="15" t="s">
        <v>136</v>
      </c>
      <c r="L20" s="15" t="s">
        <v>137</v>
      </c>
      <c r="M20" s="15">
        <v>62094</v>
      </c>
      <c r="N20" s="15" t="s">
        <v>138</v>
      </c>
      <c r="O20" s="15"/>
    </row>
    <row r="21" spans="1:15" x14ac:dyDescent="0.3">
      <c r="A21" s="14">
        <v>114371</v>
      </c>
      <c r="B21" s="15" t="s">
        <v>139</v>
      </c>
      <c r="C21" s="15">
        <v>2090</v>
      </c>
      <c r="D21" s="15" t="s">
        <v>126</v>
      </c>
      <c r="E21" s="15" t="s">
        <v>127</v>
      </c>
      <c r="F21" s="16">
        <v>5</v>
      </c>
      <c r="G21" s="17">
        <v>6</v>
      </c>
      <c r="H21" s="19" t="s">
        <v>42</v>
      </c>
      <c r="I21" s="18">
        <v>45202.949097222219</v>
      </c>
      <c r="J21" s="19">
        <v>20</v>
      </c>
      <c r="K21" s="15" t="s">
        <v>140</v>
      </c>
      <c r="L21" s="15" t="s">
        <v>129</v>
      </c>
      <c r="M21" s="15">
        <v>62694</v>
      </c>
      <c r="N21" s="15" t="s">
        <v>130</v>
      </c>
      <c r="O21" s="15"/>
    </row>
    <row r="22" spans="1:15" x14ac:dyDescent="0.3">
      <c r="A22" s="14">
        <v>119419</v>
      </c>
      <c r="B22" s="15" t="s">
        <v>141</v>
      </c>
      <c r="C22" s="15">
        <v>2019</v>
      </c>
      <c r="D22" s="15" t="s">
        <v>142</v>
      </c>
      <c r="E22" s="15" t="s">
        <v>142</v>
      </c>
      <c r="F22" s="16">
        <v>5</v>
      </c>
      <c r="G22" s="17">
        <v>6</v>
      </c>
      <c r="H22" s="19" t="s">
        <v>42</v>
      </c>
      <c r="I22" s="18">
        <v>45238.568055555559</v>
      </c>
      <c r="J22" s="19">
        <v>21</v>
      </c>
      <c r="K22" s="15" t="s">
        <v>143</v>
      </c>
      <c r="L22" s="15" t="s">
        <v>144</v>
      </c>
      <c r="M22" s="15">
        <v>62049</v>
      </c>
      <c r="N22" s="15" t="s">
        <v>138</v>
      </c>
      <c r="O22" s="15"/>
    </row>
    <row r="23" spans="1:15" x14ac:dyDescent="0.3">
      <c r="A23" s="14">
        <v>121000</v>
      </c>
      <c r="B23" s="15" t="s">
        <v>145</v>
      </c>
      <c r="C23" s="15">
        <v>343</v>
      </c>
      <c r="D23" s="15" t="s">
        <v>78</v>
      </c>
      <c r="E23" s="15" t="s">
        <v>79</v>
      </c>
      <c r="F23" s="16">
        <v>5</v>
      </c>
      <c r="G23" s="17">
        <v>5.25</v>
      </c>
      <c r="H23" s="19" t="s">
        <v>42</v>
      </c>
      <c r="I23" s="18">
        <v>45252.351576099536</v>
      </c>
      <c r="J23" s="19">
        <v>22</v>
      </c>
      <c r="K23" s="15" t="s">
        <v>146</v>
      </c>
      <c r="L23" s="15" t="s">
        <v>147</v>
      </c>
      <c r="M23" s="15">
        <v>61818</v>
      </c>
      <c r="N23" s="15" t="s">
        <v>148</v>
      </c>
      <c r="O23" s="15"/>
    </row>
    <row r="24" spans="1:15" x14ac:dyDescent="0.3">
      <c r="A24" s="14">
        <v>119439</v>
      </c>
      <c r="B24" s="15" t="s">
        <v>149</v>
      </c>
      <c r="C24" s="15">
        <v>1101</v>
      </c>
      <c r="D24" s="15" t="s">
        <v>150</v>
      </c>
      <c r="E24" s="15" t="s">
        <v>150</v>
      </c>
      <c r="F24" s="16">
        <v>4.95</v>
      </c>
      <c r="G24" s="17">
        <v>5.25</v>
      </c>
      <c r="H24" s="19" t="s">
        <v>42</v>
      </c>
      <c r="I24" s="18">
        <v>45259.407264884256</v>
      </c>
      <c r="J24" s="19">
        <v>23</v>
      </c>
      <c r="K24" s="15" t="s">
        <v>151</v>
      </c>
      <c r="L24" s="15" t="s">
        <v>152</v>
      </c>
      <c r="M24" s="15">
        <v>61238</v>
      </c>
      <c r="N24" s="15" t="s">
        <v>124</v>
      </c>
      <c r="O24" s="15"/>
    </row>
    <row r="25" spans="1:15" x14ac:dyDescent="0.3">
      <c r="A25" s="14">
        <v>119944</v>
      </c>
      <c r="B25" s="15" t="s">
        <v>153</v>
      </c>
      <c r="C25" s="15">
        <v>1058</v>
      </c>
      <c r="D25" s="15" t="s">
        <v>43</v>
      </c>
      <c r="E25" s="15" t="s">
        <v>154</v>
      </c>
      <c r="F25" s="16">
        <v>2</v>
      </c>
      <c r="G25" s="17">
        <v>5.25</v>
      </c>
      <c r="H25" s="19" t="s">
        <v>42</v>
      </c>
      <c r="I25" s="18">
        <v>45260.510416666664</v>
      </c>
      <c r="J25" s="19">
        <v>24</v>
      </c>
      <c r="K25" s="15" t="s">
        <v>155</v>
      </c>
      <c r="L25" s="15" t="s">
        <v>156</v>
      </c>
      <c r="M25" s="15">
        <v>62221</v>
      </c>
      <c r="N25" s="15" t="s">
        <v>82</v>
      </c>
      <c r="O25" s="15"/>
    </row>
    <row r="26" spans="1:15" x14ac:dyDescent="0.3">
      <c r="A26" s="14">
        <v>119948</v>
      </c>
      <c r="B26" s="15" t="s">
        <v>157</v>
      </c>
      <c r="C26" s="15">
        <v>1058</v>
      </c>
      <c r="D26" s="15" t="s">
        <v>43</v>
      </c>
      <c r="E26" s="15" t="s">
        <v>154</v>
      </c>
      <c r="F26" s="16">
        <v>2</v>
      </c>
      <c r="G26" s="17">
        <v>5.25</v>
      </c>
      <c r="H26" s="19" t="s">
        <v>42</v>
      </c>
      <c r="I26" s="18">
        <v>45260.510416666664</v>
      </c>
      <c r="J26" s="19">
        <v>25</v>
      </c>
      <c r="K26" s="15" t="s">
        <v>155</v>
      </c>
      <c r="L26" s="15" t="s">
        <v>156</v>
      </c>
      <c r="M26" s="15">
        <v>62221</v>
      </c>
      <c r="N26" s="15" t="s">
        <v>82</v>
      </c>
      <c r="O26" s="15"/>
    </row>
    <row r="27" spans="1:15" x14ac:dyDescent="0.3">
      <c r="A27" s="14">
        <v>119949</v>
      </c>
      <c r="B27" s="15" t="s">
        <v>158</v>
      </c>
      <c r="C27" s="15">
        <v>1058</v>
      </c>
      <c r="D27" s="15" t="s">
        <v>43</v>
      </c>
      <c r="E27" s="15" t="s">
        <v>154</v>
      </c>
      <c r="F27" s="16">
        <v>2</v>
      </c>
      <c r="G27" s="17">
        <v>5.25</v>
      </c>
      <c r="H27" s="19" t="s">
        <v>42</v>
      </c>
      <c r="I27" s="18">
        <v>45260.511111111111</v>
      </c>
      <c r="J27" s="19">
        <v>26</v>
      </c>
      <c r="K27" s="15" t="s">
        <v>159</v>
      </c>
      <c r="L27" s="15" t="s">
        <v>156</v>
      </c>
      <c r="M27" s="15">
        <v>62220</v>
      </c>
      <c r="N27" s="15" t="s">
        <v>82</v>
      </c>
      <c r="O27" s="15"/>
    </row>
    <row r="28" spans="1:15" x14ac:dyDescent="0.3">
      <c r="A28" s="14">
        <v>119950</v>
      </c>
      <c r="B28" s="15" t="s">
        <v>160</v>
      </c>
      <c r="C28" s="15">
        <v>1058</v>
      </c>
      <c r="D28" s="15" t="s">
        <v>43</v>
      </c>
      <c r="E28" s="15" t="s">
        <v>154</v>
      </c>
      <c r="F28" s="16">
        <v>2</v>
      </c>
      <c r="G28" s="17">
        <v>5.25</v>
      </c>
      <c r="H28" s="19" t="s">
        <v>42</v>
      </c>
      <c r="I28" s="18">
        <v>45260.511111111111</v>
      </c>
      <c r="J28" s="19">
        <v>27</v>
      </c>
      <c r="K28" s="15" t="s">
        <v>159</v>
      </c>
      <c r="L28" s="15" t="s">
        <v>156</v>
      </c>
      <c r="M28" s="15">
        <v>62220</v>
      </c>
      <c r="N28" s="15" t="s">
        <v>82</v>
      </c>
      <c r="O28" s="15"/>
    </row>
    <row r="29" spans="1:15" x14ac:dyDescent="0.3">
      <c r="A29" s="14">
        <v>96888</v>
      </c>
      <c r="B29" s="15" t="s">
        <v>161</v>
      </c>
      <c r="C29" s="15">
        <v>4</v>
      </c>
      <c r="D29" s="15" t="s">
        <v>106</v>
      </c>
      <c r="E29" s="15" t="s">
        <v>106</v>
      </c>
      <c r="F29" s="16">
        <v>2</v>
      </c>
      <c r="G29" s="17">
        <v>6.25</v>
      </c>
      <c r="H29" s="19" t="s">
        <v>42</v>
      </c>
      <c r="I29" s="18">
        <v>45300.37777777778</v>
      </c>
      <c r="J29" s="19">
        <v>28</v>
      </c>
      <c r="K29" s="15" t="s">
        <v>162</v>
      </c>
      <c r="L29" s="15" t="s">
        <v>163</v>
      </c>
      <c r="M29" s="15">
        <v>61401</v>
      </c>
      <c r="N29" s="15" t="s">
        <v>164</v>
      </c>
      <c r="O29" s="15"/>
    </row>
    <row r="30" spans="1:15" x14ac:dyDescent="0.3">
      <c r="A30" s="14">
        <v>126736</v>
      </c>
      <c r="B30" s="15" t="s">
        <v>165</v>
      </c>
      <c r="C30" s="15">
        <v>24</v>
      </c>
      <c r="D30" s="15" t="s">
        <v>166</v>
      </c>
      <c r="E30" s="15" t="s">
        <v>166</v>
      </c>
      <c r="F30" s="16">
        <v>4.9980000000000002</v>
      </c>
      <c r="G30" s="17">
        <v>7.25</v>
      </c>
      <c r="H30" s="19" t="s">
        <v>42</v>
      </c>
      <c r="I30" s="18">
        <v>45327.644444444442</v>
      </c>
      <c r="J30" s="19">
        <v>29</v>
      </c>
      <c r="K30" s="15" t="s">
        <v>167</v>
      </c>
      <c r="L30" s="15" t="s">
        <v>168</v>
      </c>
      <c r="M30" s="15">
        <v>62808</v>
      </c>
      <c r="N30" s="15" t="s">
        <v>169</v>
      </c>
      <c r="O30" s="15"/>
    </row>
    <row r="31" spans="1:15" x14ac:dyDescent="0.3">
      <c r="A31" s="14">
        <v>129799</v>
      </c>
      <c r="B31" s="15" t="s">
        <v>170</v>
      </c>
      <c r="C31" s="15">
        <v>1058</v>
      </c>
      <c r="D31" s="15" t="s">
        <v>43</v>
      </c>
      <c r="E31" s="15" t="s">
        <v>154</v>
      </c>
      <c r="F31" s="16">
        <v>2</v>
      </c>
      <c r="G31" s="17">
        <v>5.25</v>
      </c>
      <c r="H31" s="19" t="s">
        <v>42</v>
      </c>
      <c r="I31" s="18">
        <v>45366.584027777775</v>
      </c>
      <c r="J31" s="19">
        <v>30</v>
      </c>
      <c r="K31" s="15" t="s">
        <v>171</v>
      </c>
      <c r="L31" s="15" t="s">
        <v>172</v>
      </c>
      <c r="M31" s="15">
        <v>61536</v>
      </c>
      <c r="N31" s="15" t="s">
        <v>48</v>
      </c>
      <c r="O31" s="15"/>
    </row>
    <row r="32" spans="1:15" x14ac:dyDescent="0.3">
      <c r="A32" s="14">
        <v>133738</v>
      </c>
      <c r="B32" s="15" t="s">
        <v>173</v>
      </c>
      <c r="C32" s="15">
        <v>1085</v>
      </c>
      <c r="D32" s="15" t="s">
        <v>174</v>
      </c>
      <c r="E32" s="15" t="s">
        <v>174</v>
      </c>
      <c r="F32" s="16">
        <v>4.99</v>
      </c>
      <c r="G32" s="17">
        <v>7.25</v>
      </c>
      <c r="H32" s="19" t="s">
        <v>42</v>
      </c>
      <c r="I32" s="18">
        <v>45425.535416666666</v>
      </c>
      <c r="J32" s="19">
        <v>31</v>
      </c>
      <c r="K32" s="15" t="s">
        <v>175</v>
      </c>
      <c r="L32" s="15" t="s">
        <v>176</v>
      </c>
      <c r="M32" s="15">
        <v>61350</v>
      </c>
      <c r="N32" s="15" t="s">
        <v>177</v>
      </c>
      <c r="O32" s="15"/>
    </row>
    <row r="33" spans="1:15" x14ac:dyDescent="0.3">
      <c r="A33" s="14">
        <v>120960</v>
      </c>
      <c r="B33" s="15" t="s">
        <v>178</v>
      </c>
      <c r="C33" s="15">
        <v>2152</v>
      </c>
      <c r="D33" s="15" t="s">
        <v>179</v>
      </c>
      <c r="E33" s="15" t="s">
        <v>180</v>
      </c>
      <c r="F33" s="16">
        <v>5</v>
      </c>
      <c r="G33" s="17">
        <v>5</v>
      </c>
      <c r="H33" s="19" t="s">
        <v>42</v>
      </c>
      <c r="I33" s="18">
        <v>45434.461904618052</v>
      </c>
      <c r="J33" s="19">
        <v>32</v>
      </c>
      <c r="K33" s="15" t="s">
        <v>181</v>
      </c>
      <c r="L33" s="15" t="s">
        <v>182</v>
      </c>
      <c r="M33" s="15">
        <v>62966</v>
      </c>
      <c r="N33" s="15" t="s">
        <v>183</v>
      </c>
      <c r="O33" s="15"/>
    </row>
    <row r="34" spans="1:15" x14ac:dyDescent="0.3">
      <c r="A34" s="14">
        <v>134881</v>
      </c>
      <c r="B34" s="15" t="s">
        <v>184</v>
      </c>
      <c r="C34" s="15">
        <v>1085</v>
      </c>
      <c r="D34" s="15" t="s">
        <v>174</v>
      </c>
      <c r="E34" s="15" t="s">
        <v>174</v>
      </c>
      <c r="F34" s="16">
        <v>4.99</v>
      </c>
      <c r="G34" s="17">
        <v>5.25</v>
      </c>
      <c r="H34" s="19" t="s">
        <v>42</v>
      </c>
      <c r="I34" s="18">
        <v>45436.30201457176</v>
      </c>
      <c r="J34" s="19">
        <v>33</v>
      </c>
      <c r="K34" s="15" t="s">
        <v>185</v>
      </c>
      <c r="L34" s="15" t="s">
        <v>98</v>
      </c>
      <c r="M34" s="15">
        <v>61705</v>
      </c>
      <c r="N34" s="15" t="s">
        <v>99</v>
      </c>
      <c r="O34" s="15"/>
    </row>
    <row r="35" spans="1:15" x14ac:dyDescent="0.3">
      <c r="A35" s="14">
        <v>135062</v>
      </c>
      <c r="B35" s="15" t="s">
        <v>186</v>
      </c>
      <c r="C35" s="15">
        <v>145</v>
      </c>
      <c r="D35" s="15" t="s">
        <v>56</v>
      </c>
      <c r="E35" s="15" t="s">
        <v>56</v>
      </c>
      <c r="F35" s="16">
        <v>4.9989999999999997</v>
      </c>
      <c r="G35" s="17">
        <v>5.25</v>
      </c>
      <c r="H35" s="19" t="s">
        <v>42</v>
      </c>
      <c r="I35" s="18">
        <v>45437.600090358799</v>
      </c>
      <c r="J35" s="19">
        <v>34</v>
      </c>
      <c r="K35" s="15" t="s">
        <v>187</v>
      </c>
      <c r="L35" s="15" t="s">
        <v>188</v>
      </c>
      <c r="M35" s="15">
        <v>61448</v>
      </c>
      <c r="N35" s="15" t="s">
        <v>164</v>
      </c>
      <c r="O35" s="15"/>
    </row>
    <row r="36" spans="1:15" x14ac:dyDescent="0.3">
      <c r="A36" s="15">
        <v>133161</v>
      </c>
      <c r="B36" s="15" t="str">
        <f>IF(_xlfn.XLOOKUP(A36,'Group A - Scores'!$A$7:$A$69,'Group A - Scores'!$D$7:$D$69,0)=0,"",_xlfn.XLOOKUP(A36,'Group A - Scores'!$A$7:$A$69,'Group A - Scores'!$D$7:$D$69,0))</f>
        <v>Cabin Hill Solar</v>
      </c>
      <c r="C36" s="15">
        <f>IF(_xlfn.XLOOKUP(A36,'Group A - Scores'!$A$7:$A$69,'Group A - Scores'!$C$7:$C$69,0)=0,"",_xlfn.XLOOKUP(A36,'Group A - Scores'!$A$7:$A$69,'Group A - Scores'!$C$7:$C$69,0))</f>
        <v>36</v>
      </c>
      <c r="D36" s="15" t="str">
        <f>IF(_xlfn.XLOOKUP(A36,'Group A - Scores'!$A$7:$A$69,'Group A - Scores'!$B$7:$B$69,0)=0,"",_xlfn.XLOOKUP(A36,'Group A - Scores'!$A$7:$A$69,'Group A - Scores'!$B$7:$B$69,0))</f>
        <v>Solar Provider Group LLC</v>
      </c>
      <c r="E36" s="15" t="str">
        <f>IF(_xlfn.XLOOKUP(A36,'Group A - Scores'!$A$7:$A$69,'Group A - Scores'!$E$7:$E$69,0)=0,"",_xlfn.XLOOKUP(A36,'Group A - Scores'!$A$7:$A$69,'Group A - Scores'!$E$7:$E$69,0))</f>
        <v>Solar Provider Group LLC</v>
      </c>
      <c r="F36" s="16">
        <f>IF(_xlfn.XLOOKUP(A36,'Group A - Scores'!$A$7:$A$69,'Group A - Scores'!$F$7:$F$69,0)=0,"",_xlfn.XLOOKUP(A36,'Group A - Scores'!$A$7:$A$69,'Group A - Scores'!$F$7:$F$69,0))</f>
        <v>4.95</v>
      </c>
      <c r="G36" s="17">
        <f>IF(_xlfn.XLOOKUP(A36,'Group A - Scores'!$A$7:$A$69,'Group A - Scores'!$AH$7:$AH$69,0)=0,"",_xlfn.XLOOKUP(A36,'Group A - Scores'!$A$7:$A$69,'Group A - Scores'!$AH$7:$AH$69,0))</f>
        <v>8.5500000000000007</v>
      </c>
      <c r="H36" s="19" t="str">
        <f>IF(_xlfn.XLOOKUP(A36,'Group A - Scores'!$A$7:$A$69,'Group A - Scores'!$AI$7:$AI$69,0)=0,"",_xlfn.XLOOKUP(A36,'Group A - Scores'!$A$7:$A$69,'Group A - Scores'!$AI$7:$AI$69,0))</f>
        <v>N/A</v>
      </c>
      <c r="I36" s="18">
        <f>IF(_xlfn.XLOOKUP(A36,'Group A - Scores'!$A$7:$A$69,'Group A - Scores'!$I$7:$I$69,0)=0,"",_xlfn.XLOOKUP(A36,'Group A - Scores'!$A$7:$A$69,'Group A - Scores'!$I$7:$I$69,0))</f>
        <v>45446.78418091435</v>
      </c>
      <c r="J36" s="67">
        <f>IF(ISBLANK(A36),"",J35+1)</f>
        <v>35</v>
      </c>
      <c r="K36" s="19" t="str">
        <f>IF(_xlfn.XLOOKUP(A36,'Group A - Scores'!$A$7:$A$69,'Group A - Scores'!$J$7:$J$69,0)=0,"",_xlfn.XLOOKUP(A36,'Group A - Scores'!$A$7:$A$69,'Group A - Scores'!$J$7:$J$69,0))</f>
        <v>Cabin Hill Drive</v>
      </c>
      <c r="L36" s="15" t="str">
        <f>IF(_xlfn.XLOOKUP(A36,'Group A - Scores'!$A$7:$A$69,'Group A - Scores'!$K$7:$K$69,0)=0,"",_xlfn.XLOOKUP(A36,'Group A - Scores'!$A$7:$A$69,'Group A - Scores'!$K$7:$K$69,0))</f>
        <v>Bridgeport</v>
      </c>
      <c r="M36" s="15">
        <f>IF(_xlfn.XLOOKUP(A36,'Group A - Scores'!$A$7:$A$69,'Group A - Scores'!$L$7:$L$69,0)=0,"",_xlfn.XLOOKUP(A36,'Group A - Scores'!$A$7:$A$69,'Group A - Scores'!$L$7:$L$69,0))</f>
        <v>62417</v>
      </c>
      <c r="N36" s="15" t="str">
        <f>IF(_xlfn.XLOOKUP(A36,'Group A - Scores'!$A$7:$A$69,'Group A - Scores'!$M$7:$M$69,0)=0,"",_xlfn.XLOOKUP(A36,'Group A - Scores'!$A$7:$A$69,'Group A - Scores'!$M$7:$M$69,0))</f>
        <v>Lawrence</v>
      </c>
      <c r="O36" s="15" t="str">
        <f>IF(_xlfn.XLOOKUP(A36,'Group A - Scores'!$A$7:$A$69,'Group A - Scores'!$N$7:$N$69,0)=0,"",_xlfn.XLOOKUP(A36,'Group A - Scores'!$A$7:$A$69,'Group A - Scores'!$N$7:$N$69,0))</f>
        <v/>
      </c>
    </row>
    <row r="37" spans="1:15" x14ac:dyDescent="0.3">
      <c r="A37" s="15">
        <v>135106</v>
      </c>
      <c r="B37" s="15" t="str">
        <f>IF(_xlfn.XLOOKUP(A37,'Group A - Scores'!$A$7:$A$69,'Group A - Scores'!$D$7:$D$69,0)=0,"",_xlfn.XLOOKUP(A37,'Group A - Scores'!$A$7:$A$69,'Group A - Scores'!$D$7:$D$69,0))</f>
        <v xml:space="preserve">Dunlap CS </v>
      </c>
      <c r="C37" s="15">
        <f>IF(_xlfn.XLOOKUP(A37,'Group A - Scores'!$A$7:$A$69,'Group A - Scores'!$C$7:$C$69,0)=0,"",_xlfn.XLOOKUP(A37,'Group A - Scores'!$A$7:$A$69,'Group A - Scores'!$C$7:$C$69,0))</f>
        <v>1058</v>
      </c>
      <c r="D37" s="15" t="str">
        <f>IF(_xlfn.XLOOKUP(A37,'Group A - Scores'!$A$7:$A$69,'Group A - Scores'!$B$7:$B$69,0)=0,"",_xlfn.XLOOKUP(A37,'Group A - Scores'!$A$7:$A$69,'Group A - Scores'!$B$7:$B$69,0))</f>
        <v>DG Illinois CS, LLC</v>
      </c>
      <c r="E37" s="15" t="str">
        <f>IF(_xlfn.XLOOKUP(A37,'Group A - Scores'!$A$7:$A$69,'Group A - Scores'!$E$7:$E$69,0)=0,"",_xlfn.XLOOKUP(A37,'Group A - Scores'!$A$7:$A$69,'Group A - Scores'!$E$7:$E$69,0))</f>
        <v>NextEra Energy, Inc.</v>
      </c>
      <c r="F37" s="16">
        <f>IF(_xlfn.XLOOKUP(A37,'Group A - Scores'!$A$7:$A$69,'Group A - Scores'!$F$7:$F$69,0)=0,"",_xlfn.XLOOKUP(A37,'Group A - Scores'!$A$7:$A$69,'Group A - Scores'!$F$7:$F$69,0))</f>
        <v>2</v>
      </c>
      <c r="G37" s="17">
        <f>IF(_xlfn.XLOOKUP(A37,'Group A - Scores'!$A$7:$A$69,'Group A - Scores'!$AH$7:$AH$69,0)=0,"",_xlfn.XLOOKUP(A37,'Group A - Scores'!$A$7:$A$69,'Group A - Scores'!$AH$7:$AH$69,0))</f>
        <v>6</v>
      </c>
      <c r="H37" s="19" t="str">
        <f>IF(_xlfn.XLOOKUP(A37,'Group A - Scores'!$A$7:$A$69,'Group A - Scores'!$AI$7:$AI$69,0)=0,"",_xlfn.XLOOKUP(A37,'Group A - Scores'!$A$7:$A$69,'Group A - Scores'!$AI$7:$AI$69,0))</f>
        <v>N/A</v>
      </c>
      <c r="I37" s="18">
        <f>IF(_xlfn.XLOOKUP(A37,'Group A - Scores'!$A$7:$A$69,'Group A - Scores'!$I$7:$I$69,0)=0,"",_xlfn.XLOOKUP(A37,'Group A - Scores'!$A$7:$A$69,'Group A - Scores'!$I$7:$I$69,0))</f>
        <v>45446.565482349535</v>
      </c>
      <c r="J37" s="67">
        <f>IF(ISBLANK(A37),"",J36+1)</f>
        <v>36</v>
      </c>
      <c r="K37" s="19" t="str">
        <f>IF(_xlfn.XLOOKUP(A37,'Group A - Scores'!$A$7:$A$69,'Group A - Scores'!$J$7:$J$69,0)=0,"",_xlfn.XLOOKUP(A37,'Group A - Scores'!$A$7:$A$69,'Group A - Scores'!$J$7:$J$69,0))</f>
        <v>10213 N Radnor Rd</v>
      </c>
      <c r="L37" s="15" t="str">
        <f>IF(_xlfn.XLOOKUP(A37,'Group A - Scores'!$A$7:$A$69,'Group A - Scores'!$K$7:$K$69,0)=0,"",_xlfn.XLOOKUP(A37,'Group A - Scores'!$A$7:$A$69,'Group A - Scores'!$K$7:$K$69,0))</f>
        <v>Dunlap</v>
      </c>
      <c r="M37" s="15">
        <f>IF(_xlfn.XLOOKUP(A37,'Group A - Scores'!$A$7:$A$69,'Group A - Scores'!$L$7:$L$69,0)=0,"",_xlfn.XLOOKUP(A37,'Group A - Scores'!$A$7:$A$69,'Group A - Scores'!$L$7:$L$69,0))</f>
        <v>61615</v>
      </c>
      <c r="N37" s="15" t="str">
        <f>IF(_xlfn.XLOOKUP(A37,'Group A - Scores'!$A$7:$A$69,'Group A - Scores'!$M$7:$M$69,0)=0,"",_xlfn.XLOOKUP(A37,'Group A - Scores'!$A$7:$A$69,'Group A - Scores'!$M$7:$M$69,0))</f>
        <v>Peoria</v>
      </c>
      <c r="O37" s="15" t="str">
        <f>IF(_xlfn.XLOOKUP(A37,'Group A - Scores'!$A$7:$A$69,'Group A - Scores'!$N$7:$N$69,0)=0,"",_xlfn.XLOOKUP(A37,'Group A - Scores'!$A$7:$A$69,'Group A - Scores'!$N$7:$N$69,0))</f>
        <v/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A4D9A-B09F-4849-8BAE-5AC670EF0B88}">
  <dimension ref="A1:AJ69"/>
  <sheetViews>
    <sheetView showGridLines="0" topLeftCell="A35" zoomScale="115" zoomScaleNormal="115" workbookViewId="0">
      <selection activeCell="AH63" sqref="AH63:AH69"/>
    </sheetView>
  </sheetViews>
  <sheetFormatPr defaultRowHeight="14.4" x14ac:dyDescent="0.3"/>
  <cols>
    <col min="1" max="1" width="12.44140625" customWidth="1"/>
    <col min="2" max="2" width="31.77734375" customWidth="1"/>
    <col min="4" max="4" width="33.77734375" bestFit="1" customWidth="1"/>
    <col min="5" max="5" width="25.5546875" customWidth="1"/>
    <col min="7" max="8" width="8.77734375" hidden="1" customWidth="1"/>
    <col min="9" max="9" width="11" hidden="1" customWidth="1"/>
    <col min="10" max="33" width="8.77734375" hidden="1" customWidth="1"/>
    <col min="34" max="34" width="18.44140625" customWidth="1"/>
    <col min="35" max="35" width="19.77734375" customWidth="1"/>
    <col min="36" max="36" width="15" customWidth="1"/>
  </cols>
  <sheetData>
    <row r="1" spans="1:36" ht="15" thickBot="1" x14ac:dyDescent="0.35">
      <c r="H1" s="1"/>
      <c r="I1" s="1"/>
      <c r="J1" s="1"/>
      <c r="K1" s="1"/>
      <c r="L1" s="1"/>
      <c r="M1" s="1"/>
      <c r="N1" s="1"/>
      <c r="O1" s="123" t="s">
        <v>0</v>
      </c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5"/>
      <c r="AI1" s="29"/>
    </row>
    <row r="2" spans="1:36" x14ac:dyDescent="0.3">
      <c r="B2" s="38" t="s">
        <v>2</v>
      </c>
      <c r="C2" s="40"/>
      <c r="H2" s="1"/>
      <c r="I2" s="1"/>
      <c r="J2" s="1"/>
      <c r="K2" s="1"/>
      <c r="L2" s="1"/>
      <c r="M2" s="1"/>
      <c r="N2" s="1"/>
      <c r="O2" s="126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8"/>
      <c r="AI2" s="30"/>
    </row>
    <row r="3" spans="1:36" ht="14.55" customHeight="1" x14ac:dyDescent="0.3">
      <c r="B3" s="41" t="s">
        <v>189</v>
      </c>
      <c r="C3" s="61" t="s">
        <v>190</v>
      </c>
      <c r="H3" s="1"/>
      <c r="I3" s="1"/>
      <c r="J3" s="1"/>
      <c r="K3" s="1"/>
      <c r="L3" s="1"/>
      <c r="M3" s="1"/>
      <c r="N3" s="1"/>
      <c r="O3" s="131" t="s">
        <v>5</v>
      </c>
      <c r="P3" s="132"/>
      <c r="Q3" s="132"/>
      <c r="R3" s="132"/>
      <c r="S3" s="132"/>
      <c r="T3" s="133"/>
      <c r="U3" s="106" t="s">
        <v>6</v>
      </c>
      <c r="V3" s="106"/>
      <c r="W3" s="106"/>
      <c r="X3" s="107"/>
      <c r="Y3" s="111" t="s">
        <v>7</v>
      </c>
      <c r="Z3" s="112"/>
      <c r="AA3" s="112"/>
      <c r="AB3" s="112"/>
      <c r="AC3" s="113"/>
      <c r="AD3" s="117" t="s">
        <v>8</v>
      </c>
      <c r="AE3" s="118"/>
      <c r="AF3" s="118"/>
      <c r="AG3" s="119"/>
      <c r="AH3" s="2"/>
      <c r="AI3" s="30"/>
    </row>
    <row r="4" spans="1:36" ht="15" thickBot="1" x14ac:dyDescent="0.35">
      <c r="B4" s="44" t="s">
        <v>191</v>
      </c>
      <c r="C4" s="62" t="s">
        <v>192</v>
      </c>
      <c r="H4" s="1"/>
      <c r="I4" s="1"/>
      <c r="J4" s="1"/>
      <c r="K4" s="1"/>
      <c r="L4" s="1"/>
      <c r="M4" s="1"/>
      <c r="N4" s="1"/>
      <c r="O4" s="99"/>
      <c r="P4" s="100"/>
      <c r="Q4" s="100"/>
      <c r="R4" s="100"/>
      <c r="S4" s="100"/>
      <c r="T4" s="134"/>
      <c r="U4" s="106"/>
      <c r="V4" s="106"/>
      <c r="W4" s="106"/>
      <c r="X4" s="107"/>
      <c r="Y4" s="111"/>
      <c r="Z4" s="112"/>
      <c r="AA4" s="112"/>
      <c r="AB4" s="112"/>
      <c r="AC4" s="113"/>
      <c r="AD4" s="117"/>
      <c r="AE4" s="118"/>
      <c r="AF4" s="118"/>
      <c r="AG4" s="119"/>
      <c r="AH4" s="2"/>
      <c r="AI4" s="30"/>
    </row>
    <row r="5" spans="1:36" x14ac:dyDescent="0.3">
      <c r="H5" s="1"/>
      <c r="I5" s="1"/>
      <c r="J5" s="1"/>
      <c r="K5" s="1"/>
      <c r="L5" s="1"/>
      <c r="M5" s="1"/>
      <c r="N5" s="1"/>
      <c r="O5" s="99"/>
      <c r="P5" s="100"/>
      <c r="Q5" s="100"/>
      <c r="R5" s="100"/>
      <c r="S5" s="100"/>
      <c r="T5" s="134"/>
      <c r="U5" s="106"/>
      <c r="V5" s="106"/>
      <c r="W5" s="106"/>
      <c r="X5" s="107"/>
      <c r="Y5" s="111"/>
      <c r="Z5" s="112"/>
      <c r="AA5" s="112"/>
      <c r="AB5" s="112"/>
      <c r="AC5" s="113"/>
      <c r="AD5" s="117"/>
      <c r="AE5" s="118"/>
      <c r="AF5" s="118"/>
      <c r="AG5" s="119"/>
      <c r="AH5" s="2"/>
      <c r="AI5" s="30"/>
    </row>
    <row r="6" spans="1:36" ht="72.599999999999994" customHeight="1" x14ac:dyDescent="0.3">
      <c r="A6" s="49" t="s">
        <v>12</v>
      </c>
      <c r="B6" s="49" t="s">
        <v>13</v>
      </c>
      <c r="C6" s="49" t="s">
        <v>14</v>
      </c>
      <c r="D6" s="49" t="s">
        <v>15</v>
      </c>
      <c r="E6" s="49" t="s">
        <v>16</v>
      </c>
      <c r="F6" s="49" t="s">
        <v>17</v>
      </c>
      <c r="G6" s="49" t="s">
        <v>18</v>
      </c>
      <c r="H6" s="49" t="s">
        <v>19</v>
      </c>
      <c r="I6" s="72" t="s">
        <v>20</v>
      </c>
      <c r="J6" s="13" t="s">
        <v>21</v>
      </c>
      <c r="K6" s="13" t="s">
        <v>22</v>
      </c>
      <c r="L6" s="13" t="s">
        <v>23</v>
      </c>
      <c r="M6" s="13" t="s">
        <v>24</v>
      </c>
      <c r="N6" s="13" t="s">
        <v>25</v>
      </c>
      <c r="O6" s="3" t="s">
        <v>26</v>
      </c>
      <c r="P6" s="3" t="s">
        <v>27</v>
      </c>
      <c r="Q6" s="3" t="s">
        <v>28</v>
      </c>
      <c r="R6" s="3" t="s">
        <v>29</v>
      </c>
      <c r="S6" s="3" t="s">
        <v>30</v>
      </c>
      <c r="T6" s="11" t="s">
        <v>31</v>
      </c>
      <c r="U6" s="5" t="s">
        <v>26</v>
      </c>
      <c r="V6" s="5" t="s">
        <v>27</v>
      </c>
      <c r="W6" s="5" t="s">
        <v>28</v>
      </c>
      <c r="X6" s="6" t="s">
        <v>32</v>
      </c>
      <c r="Y6" s="7" t="s">
        <v>26</v>
      </c>
      <c r="Z6" s="7" t="s">
        <v>27</v>
      </c>
      <c r="AA6" s="7" t="s">
        <v>28</v>
      </c>
      <c r="AB6" s="7" t="s">
        <v>29</v>
      </c>
      <c r="AC6" s="12" t="s">
        <v>33</v>
      </c>
      <c r="AD6" s="26" t="s">
        <v>26</v>
      </c>
      <c r="AE6" s="26" t="s">
        <v>27</v>
      </c>
      <c r="AF6" s="26" t="s">
        <v>28</v>
      </c>
      <c r="AG6" s="9" t="s">
        <v>34</v>
      </c>
      <c r="AH6" s="10" t="s">
        <v>11</v>
      </c>
      <c r="AI6" s="29" t="s">
        <v>406</v>
      </c>
      <c r="AJ6" s="29" t="s">
        <v>35</v>
      </c>
    </row>
    <row r="7" spans="1:36" x14ac:dyDescent="0.3">
      <c r="A7" s="15">
        <v>135110</v>
      </c>
      <c r="B7" s="15" t="s">
        <v>193</v>
      </c>
      <c r="C7" s="15">
        <v>60</v>
      </c>
      <c r="D7" s="15" t="s">
        <v>194</v>
      </c>
      <c r="E7" s="36" t="s">
        <v>193</v>
      </c>
      <c r="F7" s="17">
        <v>5</v>
      </c>
      <c r="G7" s="15" t="s">
        <v>27</v>
      </c>
      <c r="H7" s="15" t="s">
        <v>195</v>
      </c>
      <c r="I7" s="93">
        <v>45446.564698206021</v>
      </c>
      <c r="J7" s="93" t="s">
        <v>196</v>
      </c>
      <c r="K7" s="93" t="s">
        <v>197</v>
      </c>
      <c r="L7" s="15">
        <v>60411</v>
      </c>
      <c r="M7" s="15" t="s">
        <v>198</v>
      </c>
      <c r="N7" s="15" t="s">
        <v>199</v>
      </c>
      <c r="O7" s="15">
        <v>2</v>
      </c>
      <c r="P7" s="15"/>
      <c r="Q7" s="15"/>
      <c r="R7" s="15">
        <v>1</v>
      </c>
      <c r="S7" s="15">
        <v>1</v>
      </c>
      <c r="T7" s="31">
        <f t="shared" ref="T7:T38" si="0">SUM(O7:S7)</f>
        <v>4</v>
      </c>
      <c r="U7" s="15">
        <v>2</v>
      </c>
      <c r="V7" s="15">
        <v>2</v>
      </c>
      <c r="W7" s="15"/>
      <c r="X7" s="32">
        <f t="shared" ref="X7:X38" si="1">SUM(U7:W7)</f>
        <v>4</v>
      </c>
      <c r="Y7" s="15"/>
      <c r="Z7" s="15"/>
      <c r="AA7" s="15"/>
      <c r="AB7" s="15">
        <v>1</v>
      </c>
      <c r="AC7" s="33">
        <f t="shared" ref="AC7:AC38" si="2">SUM(Y7:AB7)</f>
        <v>1</v>
      </c>
      <c r="AD7" s="15">
        <v>1</v>
      </c>
      <c r="AE7" s="15">
        <v>2</v>
      </c>
      <c r="AF7" s="15">
        <v>0.24999999999999967</v>
      </c>
      <c r="AG7" s="50">
        <f t="shared" ref="AG7:AG38" si="3">SUM(AD7:AF7)</f>
        <v>3.2499999999999996</v>
      </c>
      <c r="AH7" s="63">
        <f t="shared" ref="AH7:AH38" si="4">SUM(AG7,AC7,X7,T7)</f>
        <v>12.25</v>
      </c>
      <c r="AI7" s="65">
        <v>0.51225352422331705</v>
      </c>
      <c r="AJ7" s="65">
        <f>_xlfn.IFNA(MATCH(A7,'Group B - Current Waitlist'!$A:$A,0)-1,"Not on waitlist")</f>
        <v>4</v>
      </c>
    </row>
    <row r="8" spans="1:36" x14ac:dyDescent="0.3">
      <c r="A8" s="15">
        <v>135120</v>
      </c>
      <c r="B8" s="15" t="s">
        <v>200</v>
      </c>
      <c r="C8" s="15">
        <v>175</v>
      </c>
      <c r="D8" s="15" t="s">
        <v>201</v>
      </c>
      <c r="E8" s="36" t="s">
        <v>200</v>
      </c>
      <c r="F8" s="17">
        <v>3.9</v>
      </c>
      <c r="G8" s="15" t="s">
        <v>27</v>
      </c>
      <c r="H8" s="15" t="s">
        <v>195</v>
      </c>
      <c r="I8" s="93">
        <v>45446.579600092591</v>
      </c>
      <c r="J8" s="93" t="s">
        <v>202</v>
      </c>
      <c r="K8" s="93" t="s">
        <v>203</v>
      </c>
      <c r="L8" s="15">
        <v>61032</v>
      </c>
      <c r="M8" s="15" t="s">
        <v>204</v>
      </c>
      <c r="N8" s="15"/>
      <c r="O8" s="15" t="s">
        <v>205</v>
      </c>
      <c r="P8" s="15"/>
      <c r="Q8" s="15">
        <v>2</v>
      </c>
      <c r="R8" s="15"/>
      <c r="S8" s="15"/>
      <c r="T8" s="31">
        <f t="shared" si="0"/>
        <v>2</v>
      </c>
      <c r="U8" s="15">
        <v>2</v>
      </c>
      <c r="V8" s="15">
        <v>2</v>
      </c>
      <c r="W8" s="15"/>
      <c r="X8" s="32">
        <f t="shared" si="1"/>
        <v>4</v>
      </c>
      <c r="Y8" s="15"/>
      <c r="Z8" s="15"/>
      <c r="AA8" s="15"/>
      <c r="AB8" s="15"/>
      <c r="AC8" s="33">
        <f t="shared" si="2"/>
        <v>0</v>
      </c>
      <c r="AD8" s="15">
        <v>1</v>
      </c>
      <c r="AE8" s="15"/>
      <c r="AF8" s="15">
        <v>0.75</v>
      </c>
      <c r="AG8" s="50">
        <f t="shared" si="3"/>
        <v>1.75</v>
      </c>
      <c r="AH8" s="63">
        <f t="shared" si="4"/>
        <v>7.75</v>
      </c>
      <c r="AI8" s="65">
        <v>0.96732922032356705</v>
      </c>
      <c r="AJ8" s="65">
        <f>_xlfn.IFNA(MATCH(A8,'Group B - Current Waitlist'!$A:$A,0)-1,"Not on waitlist")</f>
        <v>5</v>
      </c>
    </row>
    <row r="9" spans="1:36" x14ac:dyDescent="0.3">
      <c r="A9" s="15">
        <v>124005</v>
      </c>
      <c r="B9" s="15" t="s">
        <v>206</v>
      </c>
      <c r="C9" s="15">
        <v>2083</v>
      </c>
      <c r="D9" s="15" t="s">
        <v>207</v>
      </c>
      <c r="E9" s="36" t="s">
        <v>208</v>
      </c>
      <c r="F9" s="17">
        <v>4.5</v>
      </c>
      <c r="G9" s="15" t="s">
        <v>27</v>
      </c>
      <c r="H9" s="15" t="s">
        <v>195</v>
      </c>
      <c r="I9" s="93">
        <v>45446.581602395832</v>
      </c>
      <c r="J9" s="93" t="s">
        <v>209</v>
      </c>
      <c r="K9" s="93" t="s">
        <v>210</v>
      </c>
      <c r="L9" s="15">
        <v>60099</v>
      </c>
      <c r="M9" s="15" t="s">
        <v>211</v>
      </c>
      <c r="N9" s="15" t="s">
        <v>212</v>
      </c>
      <c r="O9" s="15"/>
      <c r="P9" s="15"/>
      <c r="Q9" s="15"/>
      <c r="R9" s="15">
        <v>1</v>
      </c>
      <c r="S9" s="15">
        <v>1</v>
      </c>
      <c r="T9" s="31">
        <f t="shared" si="0"/>
        <v>2</v>
      </c>
      <c r="U9" s="15"/>
      <c r="V9" s="15"/>
      <c r="W9" s="15">
        <v>2</v>
      </c>
      <c r="X9" s="32">
        <f t="shared" si="1"/>
        <v>2</v>
      </c>
      <c r="Y9" s="15"/>
      <c r="Z9" s="15"/>
      <c r="AA9" s="15"/>
      <c r="AB9" s="15"/>
      <c r="AC9" s="33">
        <f t="shared" si="2"/>
        <v>0</v>
      </c>
      <c r="AD9" s="15">
        <v>1</v>
      </c>
      <c r="AE9" s="15">
        <v>2</v>
      </c>
      <c r="AF9" s="15">
        <v>0.65</v>
      </c>
      <c r="AG9" s="50">
        <f t="shared" si="3"/>
        <v>3.65</v>
      </c>
      <c r="AH9" s="63">
        <f t="shared" si="4"/>
        <v>7.65</v>
      </c>
      <c r="AI9" s="65">
        <v>0.74575901030341096</v>
      </c>
      <c r="AJ9" s="65">
        <f>_xlfn.IFNA(MATCH(A9,'Group B - Current Waitlist'!$A:$A,0)-1,"Not on waitlist")</f>
        <v>6</v>
      </c>
    </row>
    <row r="10" spans="1:36" x14ac:dyDescent="0.3">
      <c r="A10" s="15">
        <v>135064</v>
      </c>
      <c r="B10" s="15" t="s">
        <v>56</v>
      </c>
      <c r="C10" s="15">
        <v>145</v>
      </c>
      <c r="D10" s="15" t="s">
        <v>213</v>
      </c>
      <c r="E10" s="36" t="s">
        <v>56</v>
      </c>
      <c r="F10" s="95">
        <v>4.9989999999999997</v>
      </c>
      <c r="G10" s="15" t="s">
        <v>27</v>
      </c>
      <c r="H10" s="15" t="s">
        <v>195</v>
      </c>
      <c r="I10" s="93">
        <v>45446.302896701389</v>
      </c>
      <c r="J10" s="93" t="s">
        <v>214</v>
      </c>
      <c r="K10" s="93" t="s">
        <v>215</v>
      </c>
      <c r="L10" s="15">
        <v>61071</v>
      </c>
      <c r="M10" s="15" t="s">
        <v>216</v>
      </c>
      <c r="N10" s="15"/>
      <c r="O10" s="15"/>
      <c r="P10" s="15"/>
      <c r="Q10" s="15"/>
      <c r="R10" s="15">
        <v>1</v>
      </c>
      <c r="S10" s="15">
        <v>1</v>
      </c>
      <c r="T10" s="31">
        <f t="shared" si="0"/>
        <v>2</v>
      </c>
      <c r="U10" s="15"/>
      <c r="V10" s="15"/>
      <c r="W10" s="15"/>
      <c r="X10" s="32">
        <f t="shared" si="1"/>
        <v>0</v>
      </c>
      <c r="Y10" s="15"/>
      <c r="Z10" s="15"/>
      <c r="AA10" s="15"/>
      <c r="AB10" s="15"/>
      <c r="AC10" s="33">
        <f t="shared" si="2"/>
        <v>0</v>
      </c>
      <c r="AD10" s="15">
        <v>1</v>
      </c>
      <c r="AE10" s="15">
        <v>2</v>
      </c>
      <c r="AF10" s="15">
        <v>0.95</v>
      </c>
      <c r="AG10" s="50">
        <f t="shared" si="3"/>
        <v>3.95</v>
      </c>
      <c r="AH10" s="63">
        <f t="shared" si="4"/>
        <v>5.95</v>
      </c>
      <c r="AI10" s="65">
        <v>0.31053762430287801</v>
      </c>
      <c r="AJ10" s="65">
        <f>_xlfn.IFNA(MATCH(A10,'Group B - Current Waitlist'!$A:$A,0)-1,"Not on waitlist")</f>
        <v>7</v>
      </c>
    </row>
    <row r="11" spans="1:36" x14ac:dyDescent="0.3">
      <c r="A11" s="15">
        <v>135145</v>
      </c>
      <c r="B11" s="15" t="s">
        <v>217</v>
      </c>
      <c r="C11" s="15">
        <v>2050</v>
      </c>
      <c r="D11" s="15" t="s">
        <v>218</v>
      </c>
      <c r="E11" s="36" t="s">
        <v>219</v>
      </c>
      <c r="F11" s="17">
        <v>2</v>
      </c>
      <c r="G11" s="15" t="s">
        <v>27</v>
      </c>
      <c r="H11" s="15" t="s">
        <v>195</v>
      </c>
      <c r="I11" s="93">
        <v>45446.659913692129</v>
      </c>
      <c r="J11" s="93" t="s">
        <v>220</v>
      </c>
      <c r="K11" s="93" t="s">
        <v>221</v>
      </c>
      <c r="L11" s="15">
        <v>61277</v>
      </c>
      <c r="M11" s="15" t="s">
        <v>216</v>
      </c>
      <c r="N11" s="15"/>
      <c r="O11" s="15"/>
      <c r="P11" s="15"/>
      <c r="Q11" s="15"/>
      <c r="R11" s="15">
        <v>1</v>
      </c>
      <c r="S11" s="15">
        <v>1</v>
      </c>
      <c r="T11" s="31">
        <f t="shared" si="0"/>
        <v>2</v>
      </c>
      <c r="U11" s="15"/>
      <c r="V11" s="15"/>
      <c r="W11" s="15"/>
      <c r="X11" s="32">
        <f t="shared" si="1"/>
        <v>0</v>
      </c>
      <c r="Y11" s="15"/>
      <c r="Z11" s="15"/>
      <c r="AA11" s="15"/>
      <c r="AB11" s="15"/>
      <c r="AC11" s="33">
        <f t="shared" si="2"/>
        <v>0</v>
      </c>
      <c r="AD11" s="15">
        <v>1</v>
      </c>
      <c r="AE11" s="15">
        <v>2</v>
      </c>
      <c r="AF11" s="15">
        <v>0.89999999999999991</v>
      </c>
      <c r="AG11" s="50">
        <f t="shared" si="3"/>
        <v>3.9</v>
      </c>
      <c r="AH11" s="63">
        <f t="shared" si="4"/>
        <v>5.9</v>
      </c>
      <c r="AI11" s="65">
        <v>0.273103359274741</v>
      </c>
      <c r="AJ11" s="65">
        <f>_xlfn.IFNA(MATCH(A11,'Group B - Current Waitlist'!$A:$A,0)-1,"Not on waitlist")</f>
        <v>8</v>
      </c>
    </row>
    <row r="12" spans="1:36" x14ac:dyDescent="0.3">
      <c r="A12" s="15">
        <v>135168</v>
      </c>
      <c r="B12" s="15" t="s">
        <v>217</v>
      </c>
      <c r="C12" s="15">
        <v>2050</v>
      </c>
      <c r="D12" s="15" t="s">
        <v>222</v>
      </c>
      <c r="E12" s="36" t="s">
        <v>219</v>
      </c>
      <c r="F12" s="17">
        <v>2</v>
      </c>
      <c r="G12" s="15" t="s">
        <v>27</v>
      </c>
      <c r="H12" s="15" t="s">
        <v>195</v>
      </c>
      <c r="I12" s="93">
        <v>45446.660187800924</v>
      </c>
      <c r="J12" s="93" t="s">
        <v>223</v>
      </c>
      <c r="K12" s="93" t="s">
        <v>224</v>
      </c>
      <c r="L12" s="15">
        <v>60152</v>
      </c>
      <c r="M12" s="15" t="s">
        <v>225</v>
      </c>
      <c r="N12" s="15" t="s">
        <v>224</v>
      </c>
      <c r="O12" s="15"/>
      <c r="P12" s="15"/>
      <c r="Q12" s="15"/>
      <c r="R12" s="15">
        <v>1</v>
      </c>
      <c r="S12" s="15">
        <v>1</v>
      </c>
      <c r="T12" s="31">
        <f t="shared" si="0"/>
        <v>2</v>
      </c>
      <c r="U12" s="15"/>
      <c r="V12" s="15"/>
      <c r="W12" s="15"/>
      <c r="X12" s="32">
        <f t="shared" si="1"/>
        <v>0</v>
      </c>
      <c r="Y12" s="15"/>
      <c r="Z12" s="15"/>
      <c r="AA12" s="15"/>
      <c r="AB12" s="15"/>
      <c r="AC12" s="33">
        <f t="shared" si="2"/>
        <v>0</v>
      </c>
      <c r="AD12" s="15">
        <v>1</v>
      </c>
      <c r="AE12" s="15">
        <v>2</v>
      </c>
      <c r="AF12" s="15">
        <v>0.89999999999999991</v>
      </c>
      <c r="AG12" s="50">
        <f t="shared" si="3"/>
        <v>3.9</v>
      </c>
      <c r="AH12" s="63">
        <f t="shared" si="4"/>
        <v>5.9</v>
      </c>
      <c r="AI12" s="65">
        <v>1.56981059405537E-3</v>
      </c>
      <c r="AJ12" s="65">
        <f>_xlfn.IFNA(MATCH(A12,'Group B - Current Waitlist'!$A:$A,0)-1,"Not on waitlist")</f>
        <v>9</v>
      </c>
    </row>
    <row r="13" spans="1:36" x14ac:dyDescent="0.3">
      <c r="A13" s="15">
        <v>135103</v>
      </c>
      <c r="B13" s="15" t="s">
        <v>78</v>
      </c>
      <c r="C13" s="15">
        <v>343</v>
      </c>
      <c r="D13" s="15" t="s">
        <v>226</v>
      </c>
      <c r="E13" s="36" t="s">
        <v>227</v>
      </c>
      <c r="F13" s="17">
        <v>1.95</v>
      </c>
      <c r="G13" s="15" t="s">
        <v>27</v>
      </c>
      <c r="H13" s="15" t="s">
        <v>195</v>
      </c>
      <c r="I13" s="93">
        <v>45446.565633692131</v>
      </c>
      <c r="J13" s="93" t="s">
        <v>228</v>
      </c>
      <c r="K13" s="93" t="s">
        <v>229</v>
      </c>
      <c r="L13" s="15">
        <v>60468</v>
      </c>
      <c r="M13" s="15" t="s">
        <v>230</v>
      </c>
      <c r="N13" s="15" t="s">
        <v>229</v>
      </c>
      <c r="O13" s="15"/>
      <c r="P13" s="15"/>
      <c r="Q13" s="15"/>
      <c r="R13" s="15">
        <v>1</v>
      </c>
      <c r="S13" s="15">
        <v>1</v>
      </c>
      <c r="T13" s="31">
        <f t="shared" si="0"/>
        <v>2</v>
      </c>
      <c r="U13" s="15"/>
      <c r="V13" s="15"/>
      <c r="W13" s="15"/>
      <c r="X13" s="32">
        <f t="shared" si="1"/>
        <v>0</v>
      </c>
      <c r="Y13" s="15"/>
      <c r="Z13" s="15"/>
      <c r="AA13" s="15">
        <v>2</v>
      </c>
      <c r="AB13" s="15"/>
      <c r="AC13" s="33">
        <f t="shared" si="2"/>
        <v>2</v>
      </c>
      <c r="AD13" s="15">
        <v>1</v>
      </c>
      <c r="AE13" s="15"/>
      <c r="AF13" s="15">
        <v>0.7</v>
      </c>
      <c r="AG13" s="50">
        <f t="shared" si="3"/>
        <v>1.7</v>
      </c>
      <c r="AH13" s="63">
        <f t="shared" si="4"/>
        <v>5.7</v>
      </c>
      <c r="AI13" s="65">
        <v>0.97291665702946595</v>
      </c>
      <c r="AJ13" s="65">
        <f>_xlfn.IFNA(MATCH(A13,'Group B - Current Waitlist'!$A:$A,0)-1,"Not on waitlist")</f>
        <v>10</v>
      </c>
    </row>
    <row r="14" spans="1:36" x14ac:dyDescent="0.3">
      <c r="A14" s="15">
        <v>134854</v>
      </c>
      <c r="B14" s="15" t="s">
        <v>231</v>
      </c>
      <c r="C14" s="15">
        <v>95</v>
      </c>
      <c r="D14" s="15" t="s">
        <v>232</v>
      </c>
      <c r="E14" s="36" t="s">
        <v>231</v>
      </c>
      <c r="F14" s="17">
        <v>4</v>
      </c>
      <c r="G14" s="15" t="s">
        <v>27</v>
      </c>
      <c r="H14" s="15" t="s">
        <v>195</v>
      </c>
      <c r="I14" s="93">
        <v>45446.527093564815</v>
      </c>
      <c r="J14" s="93" t="s">
        <v>233</v>
      </c>
      <c r="K14" s="93" t="s">
        <v>221</v>
      </c>
      <c r="L14" s="15">
        <v>61277</v>
      </c>
      <c r="M14" s="15" t="s">
        <v>216</v>
      </c>
      <c r="N14" s="15"/>
      <c r="O14" s="15"/>
      <c r="P14" s="15"/>
      <c r="Q14" s="15"/>
      <c r="R14" s="15">
        <v>1</v>
      </c>
      <c r="S14" s="15">
        <v>1</v>
      </c>
      <c r="T14" s="31">
        <f t="shared" si="0"/>
        <v>2</v>
      </c>
      <c r="U14" s="15"/>
      <c r="V14" s="15"/>
      <c r="W14" s="15"/>
      <c r="X14" s="32">
        <f t="shared" si="1"/>
        <v>0</v>
      </c>
      <c r="Y14" s="15"/>
      <c r="Z14" s="15"/>
      <c r="AA14" s="15">
        <v>2</v>
      </c>
      <c r="AB14" s="15"/>
      <c r="AC14" s="33">
        <f t="shared" si="2"/>
        <v>2</v>
      </c>
      <c r="AD14" s="15">
        <v>1</v>
      </c>
      <c r="AE14" s="51"/>
      <c r="AF14" s="15">
        <v>0.6</v>
      </c>
      <c r="AG14" s="50">
        <f t="shared" si="3"/>
        <v>1.6</v>
      </c>
      <c r="AH14" s="63">
        <f t="shared" si="4"/>
        <v>5.6</v>
      </c>
      <c r="AI14" s="65">
        <v>0.89243031586876198</v>
      </c>
      <c r="AJ14" s="65">
        <f>_xlfn.IFNA(MATCH(A14,'Group B - Current Waitlist'!$A:$A,0)-1,"Not on waitlist")</f>
        <v>11</v>
      </c>
    </row>
    <row r="15" spans="1:36" x14ac:dyDescent="0.3">
      <c r="A15" s="15">
        <v>133230</v>
      </c>
      <c r="B15" s="15" t="s">
        <v>36</v>
      </c>
      <c r="C15" s="15">
        <v>36</v>
      </c>
      <c r="D15" s="15" t="s">
        <v>234</v>
      </c>
      <c r="E15" s="36" t="s">
        <v>36</v>
      </c>
      <c r="F15" s="17">
        <v>2.5499999999999998</v>
      </c>
      <c r="G15" s="15" t="s">
        <v>27</v>
      </c>
      <c r="H15" s="15" t="s">
        <v>195</v>
      </c>
      <c r="I15" s="93">
        <v>45446.784478379632</v>
      </c>
      <c r="J15" s="93" t="s">
        <v>235</v>
      </c>
      <c r="K15" s="93" t="s">
        <v>236</v>
      </c>
      <c r="L15" s="15">
        <v>60914</v>
      </c>
      <c r="M15" s="15" t="s">
        <v>237</v>
      </c>
      <c r="N15" s="15"/>
      <c r="O15" s="15"/>
      <c r="P15" s="15"/>
      <c r="Q15" s="15"/>
      <c r="R15" s="15">
        <v>1</v>
      </c>
      <c r="S15" s="15">
        <v>1</v>
      </c>
      <c r="T15" s="31">
        <f t="shared" si="0"/>
        <v>2</v>
      </c>
      <c r="U15" s="15"/>
      <c r="V15" s="15"/>
      <c r="W15" s="15"/>
      <c r="X15" s="32">
        <f t="shared" si="1"/>
        <v>0</v>
      </c>
      <c r="Y15" s="15"/>
      <c r="Z15" s="15"/>
      <c r="AA15" s="15">
        <v>2</v>
      </c>
      <c r="AB15" s="15"/>
      <c r="AC15" s="33">
        <f t="shared" si="2"/>
        <v>2</v>
      </c>
      <c r="AD15" s="15">
        <v>1</v>
      </c>
      <c r="AE15" s="15"/>
      <c r="AF15" s="15">
        <v>0.4</v>
      </c>
      <c r="AG15" s="50">
        <f t="shared" si="3"/>
        <v>1.4</v>
      </c>
      <c r="AH15" s="63">
        <f t="shared" si="4"/>
        <v>5.4</v>
      </c>
      <c r="AI15" s="65">
        <v>0.63385161359416597</v>
      </c>
      <c r="AJ15" s="65">
        <f>_xlfn.IFNA(MATCH(A15,'Group B - Current Waitlist'!$A:$A,0)-1,"Not on waitlist")</f>
        <v>12</v>
      </c>
    </row>
    <row r="16" spans="1:36" x14ac:dyDescent="0.3">
      <c r="A16" s="15">
        <v>135154</v>
      </c>
      <c r="B16" s="15" t="s">
        <v>62</v>
      </c>
      <c r="C16" s="15">
        <v>2023</v>
      </c>
      <c r="D16" s="15" t="s">
        <v>238</v>
      </c>
      <c r="E16" s="36" t="s">
        <v>239</v>
      </c>
      <c r="F16" s="17">
        <v>4</v>
      </c>
      <c r="G16" s="15" t="s">
        <v>27</v>
      </c>
      <c r="H16" s="15" t="s">
        <v>195</v>
      </c>
      <c r="I16" s="93">
        <v>45446.568722048614</v>
      </c>
      <c r="J16" s="93" t="s">
        <v>240</v>
      </c>
      <c r="K16" s="93" t="s">
        <v>241</v>
      </c>
      <c r="L16" s="15">
        <v>60481</v>
      </c>
      <c r="M16" s="15" t="s">
        <v>230</v>
      </c>
      <c r="N16" s="15" t="s">
        <v>242</v>
      </c>
      <c r="O16" s="15"/>
      <c r="P16" s="15"/>
      <c r="Q16" s="15"/>
      <c r="R16" s="15">
        <v>1</v>
      </c>
      <c r="S16" s="15">
        <v>1</v>
      </c>
      <c r="T16" s="31">
        <f t="shared" si="0"/>
        <v>2</v>
      </c>
      <c r="U16" s="15"/>
      <c r="V16" s="15"/>
      <c r="W16" s="15">
        <v>2</v>
      </c>
      <c r="X16" s="32">
        <f t="shared" si="1"/>
        <v>2</v>
      </c>
      <c r="Y16" s="15"/>
      <c r="Z16" s="15"/>
      <c r="AA16" s="15"/>
      <c r="AB16" s="15"/>
      <c r="AC16" s="33">
        <f t="shared" si="2"/>
        <v>0</v>
      </c>
      <c r="AD16" s="15">
        <v>1</v>
      </c>
      <c r="AE16" s="15"/>
      <c r="AF16" s="15">
        <v>0.29999999999999966</v>
      </c>
      <c r="AG16" s="50">
        <f t="shared" si="3"/>
        <v>1.2999999999999996</v>
      </c>
      <c r="AH16" s="63">
        <f t="shared" si="4"/>
        <v>5.3</v>
      </c>
      <c r="AI16" s="65">
        <v>0.39940110807035301</v>
      </c>
      <c r="AJ16" s="65">
        <f>_xlfn.IFNA(MATCH(A16,'Group B - Current Waitlist'!$A:$A,0)-1,"Not on waitlist")</f>
        <v>13</v>
      </c>
    </row>
    <row r="17" spans="1:36" x14ac:dyDescent="0.3">
      <c r="A17" s="15">
        <v>134974</v>
      </c>
      <c r="B17" s="15" t="s">
        <v>243</v>
      </c>
      <c r="C17" s="15">
        <v>2020</v>
      </c>
      <c r="D17" s="15" t="s">
        <v>277</v>
      </c>
      <c r="E17" s="36" t="s">
        <v>243</v>
      </c>
      <c r="F17" s="17">
        <v>3</v>
      </c>
      <c r="G17" s="15" t="s">
        <v>27</v>
      </c>
      <c r="H17" s="15" t="s">
        <v>195</v>
      </c>
      <c r="I17" s="93">
        <v>45446.659226932868</v>
      </c>
      <c r="J17" s="93" t="s">
        <v>278</v>
      </c>
      <c r="K17" s="93" t="s">
        <v>267</v>
      </c>
      <c r="L17" s="15">
        <v>60502</v>
      </c>
      <c r="M17" s="15" t="s">
        <v>268</v>
      </c>
      <c r="N17" s="15" t="s">
        <v>267</v>
      </c>
      <c r="O17" s="15"/>
      <c r="P17" s="15">
        <v>3</v>
      </c>
      <c r="Q17" s="15"/>
      <c r="R17" s="15"/>
      <c r="S17" s="15"/>
      <c r="T17" s="31">
        <f t="shared" si="0"/>
        <v>3</v>
      </c>
      <c r="U17" s="15">
        <v>2</v>
      </c>
      <c r="V17" s="15"/>
      <c r="W17" s="15"/>
      <c r="X17" s="56">
        <f t="shared" si="1"/>
        <v>2</v>
      </c>
      <c r="Y17" s="51"/>
      <c r="Z17" s="51"/>
      <c r="AA17" s="51"/>
      <c r="AB17" s="51"/>
      <c r="AC17" s="57">
        <f t="shared" si="2"/>
        <v>0</v>
      </c>
      <c r="AD17" s="51"/>
      <c r="AE17" s="51"/>
      <c r="AF17" s="59"/>
      <c r="AG17" s="50">
        <f t="shared" si="3"/>
        <v>0</v>
      </c>
      <c r="AH17" s="63">
        <f t="shared" si="4"/>
        <v>5</v>
      </c>
      <c r="AI17" s="65">
        <v>0.99513826213955203</v>
      </c>
      <c r="AJ17" s="65">
        <f>_xlfn.IFNA(MATCH(A17,'Group B - Current Waitlist'!$A:$A,0)-1,"Not on waitlist")</f>
        <v>14</v>
      </c>
    </row>
    <row r="18" spans="1:36" x14ac:dyDescent="0.3">
      <c r="A18" s="15">
        <v>134996</v>
      </c>
      <c r="B18" s="15" t="s">
        <v>243</v>
      </c>
      <c r="C18" s="15">
        <v>2020</v>
      </c>
      <c r="D18" s="15" t="s">
        <v>319</v>
      </c>
      <c r="E18" s="36" t="s">
        <v>243</v>
      </c>
      <c r="F18" s="17">
        <v>1.68</v>
      </c>
      <c r="G18" s="15" t="s">
        <v>27</v>
      </c>
      <c r="H18" s="15" t="s">
        <v>195</v>
      </c>
      <c r="I18" s="93">
        <v>45446.659226932868</v>
      </c>
      <c r="J18" s="93" t="s">
        <v>320</v>
      </c>
      <c r="K18" s="93" t="s">
        <v>276</v>
      </c>
      <c r="L18" s="15">
        <v>60517</v>
      </c>
      <c r="M18" s="15" t="s">
        <v>258</v>
      </c>
      <c r="N18" s="15" t="s">
        <v>321</v>
      </c>
      <c r="O18" s="15"/>
      <c r="P18" s="15">
        <v>3</v>
      </c>
      <c r="Q18" s="15"/>
      <c r="R18" s="15"/>
      <c r="S18" s="15"/>
      <c r="T18" s="31">
        <f t="shared" si="0"/>
        <v>3</v>
      </c>
      <c r="U18" s="15"/>
      <c r="V18" s="15"/>
      <c r="W18" s="15">
        <v>2</v>
      </c>
      <c r="X18" s="56">
        <f t="shared" si="1"/>
        <v>2</v>
      </c>
      <c r="Y18" s="37"/>
      <c r="Z18" s="37"/>
      <c r="AA18" s="37"/>
      <c r="AB18" s="37"/>
      <c r="AC18" s="57">
        <f t="shared" si="2"/>
        <v>0</v>
      </c>
      <c r="AD18" s="37"/>
      <c r="AE18" s="37"/>
      <c r="AF18" s="59"/>
      <c r="AG18" s="50">
        <f t="shared" si="3"/>
        <v>0</v>
      </c>
      <c r="AH18" s="63">
        <f t="shared" si="4"/>
        <v>5</v>
      </c>
      <c r="AI18" s="65">
        <v>0.93940928168930704</v>
      </c>
      <c r="AJ18" s="65">
        <f>_xlfn.IFNA(MATCH(A18,'Group B - Current Waitlist'!$A:$A,0)-1,"Not on waitlist")</f>
        <v>15</v>
      </c>
    </row>
    <row r="19" spans="1:36" x14ac:dyDescent="0.3">
      <c r="A19" s="15">
        <v>134972</v>
      </c>
      <c r="B19" s="15" t="s">
        <v>243</v>
      </c>
      <c r="C19" s="15">
        <v>2020</v>
      </c>
      <c r="D19" s="15" t="s">
        <v>282</v>
      </c>
      <c r="E19" s="36" t="s">
        <v>243</v>
      </c>
      <c r="F19" s="17">
        <v>3.6</v>
      </c>
      <c r="G19" s="15" t="s">
        <v>27</v>
      </c>
      <c r="H19" s="15" t="s">
        <v>195</v>
      </c>
      <c r="I19" s="93">
        <v>45446.657889652779</v>
      </c>
      <c r="J19" s="93" t="s">
        <v>283</v>
      </c>
      <c r="K19" s="93" t="s">
        <v>246</v>
      </c>
      <c r="L19" s="15">
        <v>60446</v>
      </c>
      <c r="M19" s="15" t="s">
        <v>230</v>
      </c>
      <c r="N19" s="15" t="s">
        <v>258</v>
      </c>
      <c r="O19" s="15"/>
      <c r="P19" s="15">
        <v>3</v>
      </c>
      <c r="Q19" s="15"/>
      <c r="R19" s="15"/>
      <c r="S19" s="15"/>
      <c r="T19" s="31">
        <f t="shared" si="0"/>
        <v>3</v>
      </c>
      <c r="U19" s="15">
        <v>2</v>
      </c>
      <c r="V19" s="15"/>
      <c r="W19" s="15"/>
      <c r="X19" s="56">
        <f t="shared" si="1"/>
        <v>2</v>
      </c>
      <c r="Y19" s="51"/>
      <c r="Z19" s="51"/>
      <c r="AA19" s="51"/>
      <c r="AB19" s="51"/>
      <c r="AC19" s="57">
        <f t="shared" si="2"/>
        <v>0</v>
      </c>
      <c r="AD19" s="51"/>
      <c r="AE19" s="51"/>
      <c r="AF19" s="58"/>
      <c r="AG19" s="50">
        <f t="shared" si="3"/>
        <v>0</v>
      </c>
      <c r="AH19" s="63">
        <f t="shared" si="4"/>
        <v>5</v>
      </c>
      <c r="AI19" s="65">
        <v>0.91990493339067403</v>
      </c>
      <c r="AJ19" s="65">
        <f>_xlfn.IFNA(MATCH(A19,'Group B - Current Waitlist'!$A:$A,0)-1,"Not on waitlist")</f>
        <v>16</v>
      </c>
    </row>
    <row r="20" spans="1:36" x14ac:dyDescent="0.3">
      <c r="A20" s="15">
        <v>134997</v>
      </c>
      <c r="B20" s="15" t="s">
        <v>243</v>
      </c>
      <c r="C20" s="15">
        <v>2020</v>
      </c>
      <c r="D20" s="15" t="s">
        <v>326</v>
      </c>
      <c r="E20" s="36" t="s">
        <v>243</v>
      </c>
      <c r="F20" s="17">
        <v>1.56</v>
      </c>
      <c r="G20" s="15" t="s">
        <v>27</v>
      </c>
      <c r="H20" s="15" t="s">
        <v>195</v>
      </c>
      <c r="I20" s="93">
        <v>45446.794071388889</v>
      </c>
      <c r="J20" s="93" t="s">
        <v>327</v>
      </c>
      <c r="K20" s="93" t="s">
        <v>281</v>
      </c>
      <c r="L20" s="15">
        <v>60440</v>
      </c>
      <c r="M20" s="15" t="s">
        <v>230</v>
      </c>
      <c r="N20" s="15" t="s">
        <v>258</v>
      </c>
      <c r="O20" s="15"/>
      <c r="P20" s="15">
        <v>3</v>
      </c>
      <c r="Q20" s="15"/>
      <c r="R20" s="15"/>
      <c r="S20" s="15"/>
      <c r="T20" s="31">
        <f t="shared" si="0"/>
        <v>3</v>
      </c>
      <c r="U20" s="15">
        <v>2</v>
      </c>
      <c r="V20" s="15"/>
      <c r="W20" s="15"/>
      <c r="X20" s="56">
        <f t="shared" si="1"/>
        <v>2</v>
      </c>
      <c r="Y20" s="37"/>
      <c r="Z20" s="37"/>
      <c r="AA20" s="37"/>
      <c r="AB20" s="37"/>
      <c r="AC20" s="57">
        <f t="shared" si="2"/>
        <v>0</v>
      </c>
      <c r="AD20" s="37"/>
      <c r="AE20" s="37"/>
      <c r="AF20" s="59"/>
      <c r="AG20" s="50">
        <f t="shared" si="3"/>
        <v>0</v>
      </c>
      <c r="AH20" s="63">
        <f t="shared" si="4"/>
        <v>5</v>
      </c>
      <c r="AI20" s="65">
        <v>0.91861632172055097</v>
      </c>
      <c r="AJ20" s="65">
        <f>_xlfn.IFNA(MATCH(A20,'Group B - Current Waitlist'!$A:$A,0)-1,"Not on waitlist")</f>
        <v>17</v>
      </c>
    </row>
    <row r="21" spans="1:36" x14ac:dyDescent="0.3">
      <c r="A21" s="15">
        <v>135162</v>
      </c>
      <c r="B21" s="15" t="s">
        <v>248</v>
      </c>
      <c r="C21" s="15">
        <v>2067</v>
      </c>
      <c r="D21" s="15" t="s">
        <v>303</v>
      </c>
      <c r="E21" s="36" t="s">
        <v>250</v>
      </c>
      <c r="F21" s="17">
        <v>1.1000000000000001</v>
      </c>
      <c r="G21" s="15" t="s">
        <v>27</v>
      </c>
      <c r="H21" s="15" t="s">
        <v>195</v>
      </c>
      <c r="I21" s="93">
        <v>45446.615461875001</v>
      </c>
      <c r="J21" s="93" t="s">
        <v>303</v>
      </c>
      <c r="K21" s="93" t="s">
        <v>304</v>
      </c>
      <c r="L21" s="15">
        <v>60525</v>
      </c>
      <c r="M21" s="15" t="s">
        <v>198</v>
      </c>
      <c r="N21" s="15" t="s">
        <v>305</v>
      </c>
      <c r="O21" s="15"/>
      <c r="P21" s="15">
        <v>3</v>
      </c>
      <c r="Q21" s="15"/>
      <c r="R21" s="15"/>
      <c r="S21" s="15"/>
      <c r="T21" s="31">
        <f t="shared" si="0"/>
        <v>3</v>
      </c>
      <c r="U21" s="15">
        <v>2</v>
      </c>
      <c r="V21" s="15"/>
      <c r="W21" s="15" t="s">
        <v>205</v>
      </c>
      <c r="X21" s="56">
        <f t="shared" si="1"/>
        <v>2</v>
      </c>
      <c r="Y21" s="37"/>
      <c r="Z21" s="37"/>
      <c r="AA21" s="37"/>
      <c r="AB21" s="37"/>
      <c r="AC21" s="57">
        <f t="shared" si="2"/>
        <v>0</v>
      </c>
      <c r="AD21" s="37"/>
      <c r="AE21" s="37"/>
      <c r="AF21" s="59"/>
      <c r="AG21" s="50">
        <f t="shared" si="3"/>
        <v>0</v>
      </c>
      <c r="AH21" s="63">
        <f t="shared" si="4"/>
        <v>5</v>
      </c>
      <c r="AI21" s="65">
        <v>0.90470554380036505</v>
      </c>
      <c r="AJ21" s="65">
        <f>_xlfn.IFNA(MATCH(A21,'Group B - Current Waitlist'!$A:$A,0)-1,"Not on waitlist")</f>
        <v>18</v>
      </c>
    </row>
    <row r="22" spans="1:36" x14ac:dyDescent="0.3">
      <c r="A22" s="36">
        <v>133492</v>
      </c>
      <c r="B22" s="36" t="s">
        <v>142</v>
      </c>
      <c r="C22" s="36">
        <v>2019</v>
      </c>
      <c r="D22" s="36" t="s">
        <v>352</v>
      </c>
      <c r="E22" s="36" t="s">
        <v>142</v>
      </c>
      <c r="F22" s="17">
        <v>5</v>
      </c>
      <c r="G22" s="36" t="s">
        <v>27</v>
      </c>
      <c r="H22" s="36" t="s">
        <v>195</v>
      </c>
      <c r="I22" s="93">
        <v>45446.445768252313</v>
      </c>
      <c r="J22" s="93" t="s">
        <v>353</v>
      </c>
      <c r="K22" s="93" t="s">
        <v>354</v>
      </c>
      <c r="L22" s="15">
        <v>60010</v>
      </c>
      <c r="M22" s="15" t="s">
        <v>198</v>
      </c>
      <c r="N22" s="15" t="s">
        <v>355</v>
      </c>
      <c r="O22" s="36" t="s">
        <v>205</v>
      </c>
      <c r="P22" s="36"/>
      <c r="Q22" s="36">
        <v>2</v>
      </c>
      <c r="R22" s="36"/>
      <c r="S22" s="36">
        <v>1</v>
      </c>
      <c r="T22" s="31">
        <f t="shared" si="0"/>
        <v>3</v>
      </c>
      <c r="U22" s="36"/>
      <c r="V22" s="36"/>
      <c r="W22" s="36">
        <v>2</v>
      </c>
      <c r="X22" s="52">
        <f t="shared" si="1"/>
        <v>2</v>
      </c>
      <c r="Y22" s="53"/>
      <c r="Z22" s="53"/>
      <c r="AA22" s="53"/>
      <c r="AB22" s="53"/>
      <c r="AC22" s="54">
        <f t="shared" si="2"/>
        <v>0</v>
      </c>
      <c r="AD22" s="53"/>
      <c r="AE22" s="53"/>
      <c r="AF22" s="55"/>
      <c r="AG22" s="50">
        <f t="shared" si="3"/>
        <v>0</v>
      </c>
      <c r="AH22" s="64">
        <f t="shared" si="4"/>
        <v>5</v>
      </c>
      <c r="AI22" s="65">
        <v>0.83262580270421505</v>
      </c>
      <c r="AJ22" s="65">
        <f>_xlfn.IFNA(MATCH(A22,'Group B - Current Waitlist'!$A:$A,0)-1,"Not on waitlist")</f>
        <v>19</v>
      </c>
    </row>
    <row r="23" spans="1:36" x14ac:dyDescent="0.3">
      <c r="A23" s="15">
        <v>134977</v>
      </c>
      <c r="B23" s="15" t="s">
        <v>243</v>
      </c>
      <c r="C23" s="15">
        <v>2020</v>
      </c>
      <c r="D23" s="15" t="s">
        <v>338</v>
      </c>
      <c r="E23" s="36" t="s">
        <v>243</v>
      </c>
      <c r="F23" s="17">
        <v>2.76</v>
      </c>
      <c r="G23" s="15" t="s">
        <v>27</v>
      </c>
      <c r="H23" s="15" t="s">
        <v>195</v>
      </c>
      <c r="I23" s="93">
        <v>45446.660211134258</v>
      </c>
      <c r="J23" s="93" t="s">
        <v>339</v>
      </c>
      <c r="K23" s="93" t="s">
        <v>276</v>
      </c>
      <c r="L23" s="15">
        <v>60517</v>
      </c>
      <c r="M23" s="15" t="s">
        <v>230</v>
      </c>
      <c r="N23" s="15" t="s">
        <v>258</v>
      </c>
      <c r="O23" s="15"/>
      <c r="P23" s="15">
        <v>3</v>
      </c>
      <c r="Q23" s="15"/>
      <c r="R23" s="15"/>
      <c r="S23" s="15"/>
      <c r="T23" s="31">
        <f t="shared" si="0"/>
        <v>3</v>
      </c>
      <c r="U23" s="15">
        <v>2</v>
      </c>
      <c r="V23" s="15"/>
      <c r="W23" s="15"/>
      <c r="X23" s="56">
        <f t="shared" si="1"/>
        <v>2</v>
      </c>
      <c r="Y23" s="51"/>
      <c r="Z23" s="51"/>
      <c r="AA23" s="51"/>
      <c r="AB23" s="51"/>
      <c r="AC23" s="57">
        <f t="shared" si="2"/>
        <v>0</v>
      </c>
      <c r="AD23" s="51"/>
      <c r="AE23" s="51"/>
      <c r="AF23" s="59"/>
      <c r="AG23" s="50">
        <f t="shared" si="3"/>
        <v>0</v>
      </c>
      <c r="AH23" s="63">
        <f t="shared" si="4"/>
        <v>5</v>
      </c>
      <c r="AI23" s="65">
        <v>0.75415459526384698</v>
      </c>
      <c r="AJ23" s="65">
        <f>_xlfn.IFNA(MATCH(A23,'Group B - Current Waitlist'!$A:$A,0)-1,"Not on waitlist")</f>
        <v>20</v>
      </c>
    </row>
    <row r="24" spans="1:36" x14ac:dyDescent="0.3">
      <c r="A24" s="15">
        <v>135152</v>
      </c>
      <c r="B24" s="15" t="s">
        <v>193</v>
      </c>
      <c r="C24" s="15">
        <v>60</v>
      </c>
      <c r="D24" s="15" t="s">
        <v>316</v>
      </c>
      <c r="E24" s="36" t="s">
        <v>193</v>
      </c>
      <c r="F24" s="17">
        <v>5</v>
      </c>
      <c r="G24" s="15" t="s">
        <v>27</v>
      </c>
      <c r="H24" s="15" t="s">
        <v>195</v>
      </c>
      <c r="I24" s="93">
        <v>45446.564503472226</v>
      </c>
      <c r="J24" s="93" t="s">
        <v>317</v>
      </c>
      <c r="K24" s="93" t="s">
        <v>197</v>
      </c>
      <c r="L24" s="15">
        <v>60411</v>
      </c>
      <c r="M24" s="15" t="s">
        <v>198</v>
      </c>
      <c r="N24" s="15" t="s">
        <v>318</v>
      </c>
      <c r="O24" s="15"/>
      <c r="P24" s="15"/>
      <c r="Q24" s="15"/>
      <c r="R24" s="15">
        <v>1</v>
      </c>
      <c r="S24" s="15">
        <v>1</v>
      </c>
      <c r="T24" s="31">
        <f t="shared" si="0"/>
        <v>2</v>
      </c>
      <c r="U24" s="15">
        <v>2</v>
      </c>
      <c r="V24" s="15"/>
      <c r="W24" s="15"/>
      <c r="X24" s="32">
        <f t="shared" si="1"/>
        <v>2</v>
      </c>
      <c r="Y24" s="15"/>
      <c r="Z24" s="15"/>
      <c r="AA24" s="15"/>
      <c r="AB24" s="15">
        <v>1</v>
      </c>
      <c r="AC24" s="33">
        <f t="shared" si="2"/>
        <v>1</v>
      </c>
      <c r="AD24" s="15"/>
      <c r="AE24" s="15"/>
      <c r="AF24" s="58"/>
      <c r="AG24" s="50">
        <f t="shared" si="3"/>
        <v>0</v>
      </c>
      <c r="AH24" s="63">
        <f t="shared" si="4"/>
        <v>5</v>
      </c>
      <c r="AI24" s="65">
        <v>0.75301174520411795</v>
      </c>
      <c r="AJ24" s="65">
        <f>_xlfn.IFNA(MATCH(A24,'Group B - Current Waitlist'!$A:$A,0)-1,"Not on waitlist")</f>
        <v>21</v>
      </c>
    </row>
    <row r="25" spans="1:36" x14ac:dyDescent="0.3">
      <c r="A25" s="15">
        <v>135205</v>
      </c>
      <c r="B25" s="15" t="s">
        <v>248</v>
      </c>
      <c r="C25" s="15">
        <v>2067</v>
      </c>
      <c r="D25" s="15" t="s">
        <v>253</v>
      </c>
      <c r="E25" s="36" t="s">
        <v>250</v>
      </c>
      <c r="F25" s="17">
        <v>0.99</v>
      </c>
      <c r="G25" s="15" t="s">
        <v>27</v>
      </c>
      <c r="H25" s="15" t="s">
        <v>195</v>
      </c>
      <c r="I25" s="93">
        <v>45446.615883287035</v>
      </c>
      <c r="J25" s="93" t="s">
        <v>253</v>
      </c>
      <c r="K25" s="93" t="s">
        <v>254</v>
      </c>
      <c r="L25" s="15">
        <v>60014</v>
      </c>
      <c r="M25" s="15" t="s">
        <v>225</v>
      </c>
      <c r="N25" s="15" t="s">
        <v>255</v>
      </c>
      <c r="O25" s="15"/>
      <c r="P25" s="15">
        <v>3</v>
      </c>
      <c r="Q25" s="15"/>
      <c r="R25" s="15"/>
      <c r="S25" s="15"/>
      <c r="T25" s="31">
        <f t="shared" si="0"/>
        <v>3</v>
      </c>
      <c r="U25" s="15"/>
      <c r="V25" s="15"/>
      <c r="W25" s="15">
        <v>2</v>
      </c>
      <c r="X25" s="56">
        <f t="shared" si="1"/>
        <v>2</v>
      </c>
      <c r="Y25" s="37"/>
      <c r="Z25" s="37"/>
      <c r="AA25" s="37"/>
      <c r="AB25" s="37"/>
      <c r="AC25" s="57">
        <f t="shared" si="2"/>
        <v>0</v>
      </c>
      <c r="AD25" s="37"/>
      <c r="AE25" s="37"/>
      <c r="AF25" s="59"/>
      <c r="AG25" s="50">
        <f t="shared" si="3"/>
        <v>0</v>
      </c>
      <c r="AH25" s="63">
        <f t="shared" si="4"/>
        <v>5</v>
      </c>
      <c r="AI25" s="65">
        <v>0.72265879923027798</v>
      </c>
      <c r="AJ25" s="65">
        <f>_xlfn.IFNA(MATCH(A25,'Group B - Current Waitlist'!$A:$A,0)-1,"Not on waitlist")</f>
        <v>22</v>
      </c>
    </row>
    <row r="26" spans="1:36" x14ac:dyDescent="0.3">
      <c r="A26" s="15">
        <v>134975</v>
      </c>
      <c r="B26" s="15" t="s">
        <v>243</v>
      </c>
      <c r="C26" s="15">
        <v>2020</v>
      </c>
      <c r="D26" s="15" t="s">
        <v>244</v>
      </c>
      <c r="E26" s="36" t="s">
        <v>243</v>
      </c>
      <c r="F26" s="17">
        <v>3.48</v>
      </c>
      <c r="G26" s="15" t="s">
        <v>27</v>
      </c>
      <c r="H26" s="15" t="s">
        <v>195</v>
      </c>
      <c r="I26" s="93">
        <v>45446.658772916664</v>
      </c>
      <c r="J26" s="93" t="s">
        <v>245</v>
      </c>
      <c r="K26" s="93" t="s">
        <v>246</v>
      </c>
      <c r="L26" s="15">
        <v>60440</v>
      </c>
      <c r="M26" s="15" t="s">
        <v>230</v>
      </c>
      <c r="N26" s="15" t="s">
        <v>247</v>
      </c>
      <c r="O26" s="15"/>
      <c r="P26" s="15">
        <v>3</v>
      </c>
      <c r="Q26" s="15"/>
      <c r="R26" s="15"/>
      <c r="S26" s="15"/>
      <c r="T26" s="31">
        <f t="shared" si="0"/>
        <v>3</v>
      </c>
      <c r="U26" s="15">
        <v>2</v>
      </c>
      <c r="V26" s="15"/>
      <c r="W26" s="15"/>
      <c r="X26" s="56">
        <f t="shared" si="1"/>
        <v>2</v>
      </c>
      <c r="Y26" s="51"/>
      <c r="Z26" s="51"/>
      <c r="AA26" s="51"/>
      <c r="AB26" s="51"/>
      <c r="AC26" s="57">
        <f t="shared" si="2"/>
        <v>0</v>
      </c>
      <c r="AD26" s="51"/>
      <c r="AE26" s="51"/>
      <c r="AF26" s="59"/>
      <c r="AG26" s="50">
        <f t="shared" si="3"/>
        <v>0</v>
      </c>
      <c r="AH26" s="63">
        <f t="shared" si="4"/>
        <v>5</v>
      </c>
      <c r="AI26" s="65">
        <v>0.68778583841149599</v>
      </c>
      <c r="AJ26" s="65">
        <f>_xlfn.IFNA(MATCH(A26,'Group B - Current Waitlist'!$A:$A,0)-1,"Not on waitlist")</f>
        <v>23</v>
      </c>
    </row>
    <row r="27" spans="1:36" x14ac:dyDescent="0.3">
      <c r="A27" s="15">
        <v>135000</v>
      </c>
      <c r="B27" s="15" t="s">
        <v>243</v>
      </c>
      <c r="C27" s="15">
        <v>2020</v>
      </c>
      <c r="D27" s="15" t="s">
        <v>362</v>
      </c>
      <c r="E27" s="36" t="s">
        <v>243</v>
      </c>
      <c r="F27" s="17">
        <v>1.68</v>
      </c>
      <c r="G27" s="15" t="s">
        <v>27</v>
      </c>
      <c r="H27" s="15" t="s">
        <v>195</v>
      </c>
      <c r="I27" s="93">
        <v>45446.794071388889</v>
      </c>
      <c r="J27" s="93" t="s">
        <v>363</v>
      </c>
      <c r="K27" s="93" t="s">
        <v>364</v>
      </c>
      <c r="L27" s="15">
        <v>60126</v>
      </c>
      <c r="M27" s="15" t="s">
        <v>258</v>
      </c>
      <c r="N27" s="15" t="s">
        <v>302</v>
      </c>
      <c r="O27" s="15"/>
      <c r="P27" s="15">
        <v>3</v>
      </c>
      <c r="Q27" s="15"/>
      <c r="R27" s="15"/>
      <c r="S27" s="15"/>
      <c r="T27" s="31">
        <f t="shared" si="0"/>
        <v>3</v>
      </c>
      <c r="U27" s="15">
        <v>2</v>
      </c>
      <c r="V27" s="15"/>
      <c r="W27" s="15"/>
      <c r="X27" s="56">
        <f t="shared" si="1"/>
        <v>2</v>
      </c>
      <c r="Y27" s="37"/>
      <c r="Z27" s="37"/>
      <c r="AA27" s="37"/>
      <c r="AB27" s="37"/>
      <c r="AC27" s="57">
        <f t="shared" si="2"/>
        <v>0</v>
      </c>
      <c r="AD27" s="37"/>
      <c r="AE27" s="37"/>
      <c r="AF27" s="59"/>
      <c r="AG27" s="50">
        <f t="shared" si="3"/>
        <v>0</v>
      </c>
      <c r="AH27" s="63">
        <f t="shared" si="4"/>
        <v>5</v>
      </c>
      <c r="AI27" s="65">
        <v>0.64397772908889594</v>
      </c>
      <c r="AJ27" s="65">
        <f>_xlfn.IFNA(MATCH(A27,'Group B - Current Waitlist'!$A:$A,0)-1,"Not on waitlist")</f>
        <v>24</v>
      </c>
    </row>
    <row r="28" spans="1:36" x14ac:dyDescent="0.3">
      <c r="A28" s="15">
        <v>134981</v>
      </c>
      <c r="B28" s="15" t="s">
        <v>243</v>
      </c>
      <c r="C28" s="15">
        <v>2020</v>
      </c>
      <c r="D28" s="15" t="s">
        <v>333</v>
      </c>
      <c r="E28" s="36" t="s">
        <v>243</v>
      </c>
      <c r="F28" s="17">
        <v>2.4</v>
      </c>
      <c r="G28" s="15" t="s">
        <v>27</v>
      </c>
      <c r="H28" s="15" t="s">
        <v>195</v>
      </c>
      <c r="I28" s="93">
        <v>45446.681712986108</v>
      </c>
      <c r="J28" s="93" t="s">
        <v>334</v>
      </c>
      <c r="K28" s="93" t="s">
        <v>246</v>
      </c>
      <c r="L28" s="15">
        <v>60446</v>
      </c>
      <c r="M28" s="15" t="s">
        <v>230</v>
      </c>
      <c r="N28" s="15" t="s">
        <v>335</v>
      </c>
      <c r="O28" s="15"/>
      <c r="P28" s="15">
        <v>3</v>
      </c>
      <c r="Q28" s="15"/>
      <c r="R28" s="15"/>
      <c r="S28" s="15"/>
      <c r="T28" s="31">
        <f t="shared" si="0"/>
        <v>3</v>
      </c>
      <c r="U28" s="15">
        <v>2</v>
      </c>
      <c r="V28" s="15"/>
      <c r="W28" s="15"/>
      <c r="X28" s="56">
        <f t="shared" si="1"/>
        <v>2</v>
      </c>
      <c r="Y28" s="51"/>
      <c r="Z28" s="51"/>
      <c r="AA28" s="51"/>
      <c r="AB28" s="51"/>
      <c r="AC28" s="57">
        <f t="shared" si="2"/>
        <v>0</v>
      </c>
      <c r="AD28" s="51"/>
      <c r="AE28" s="51"/>
      <c r="AF28" s="58"/>
      <c r="AG28" s="50">
        <f t="shared" si="3"/>
        <v>0</v>
      </c>
      <c r="AH28" s="63">
        <f t="shared" si="4"/>
        <v>5</v>
      </c>
      <c r="AI28" s="65">
        <v>0.64243159232468805</v>
      </c>
      <c r="AJ28" s="65">
        <f>_xlfn.IFNA(MATCH(A28,'Group B - Current Waitlist'!$A:$A,0)-1,"Not on waitlist")</f>
        <v>25</v>
      </c>
    </row>
    <row r="29" spans="1:36" x14ac:dyDescent="0.3">
      <c r="A29" s="15">
        <v>135195</v>
      </c>
      <c r="B29" s="15" t="s">
        <v>248</v>
      </c>
      <c r="C29" s="15">
        <v>2067</v>
      </c>
      <c r="D29" s="15" t="s">
        <v>367</v>
      </c>
      <c r="E29" s="36" t="s">
        <v>250</v>
      </c>
      <c r="F29" s="17">
        <v>1.21</v>
      </c>
      <c r="G29" s="15" t="s">
        <v>27</v>
      </c>
      <c r="H29" s="15" t="s">
        <v>195</v>
      </c>
      <c r="I29" s="93">
        <v>45446.615575810189</v>
      </c>
      <c r="J29" s="93" t="s">
        <v>367</v>
      </c>
      <c r="K29" s="93" t="s">
        <v>262</v>
      </c>
      <c r="L29" s="15">
        <v>60188</v>
      </c>
      <c r="M29" s="15" t="s">
        <v>247</v>
      </c>
      <c r="N29" s="15" t="s">
        <v>342</v>
      </c>
      <c r="O29" s="15"/>
      <c r="P29" s="15">
        <v>3</v>
      </c>
      <c r="Q29" s="15"/>
      <c r="R29" s="15"/>
      <c r="S29" s="15"/>
      <c r="T29" s="31">
        <f t="shared" si="0"/>
        <v>3</v>
      </c>
      <c r="U29" s="15">
        <v>2</v>
      </c>
      <c r="V29" s="15"/>
      <c r="W29" s="15"/>
      <c r="X29" s="56">
        <f t="shared" si="1"/>
        <v>2</v>
      </c>
      <c r="Y29" s="37"/>
      <c r="Z29" s="37"/>
      <c r="AA29" s="37"/>
      <c r="AB29" s="37"/>
      <c r="AC29" s="57">
        <f t="shared" si="2"/>
        <v>0</v>
      </c>
      <c r="AD29" s="37"/>
      <c r="AE29" s="37"/>
      <c r="AF29" s="59"/>
      <c r="AG29" s="50">
        <f t="shared" si="3"/>
        <v>0</v>
      </c>
      <c r="AH29" s="63">
        <f t="shared" si="4"/>
        <v>5</v>
      </c>
      <c r="AI29" s="65">
        <v>0.63810957119686396</v>
      </c>
      <c r="AJ29" s="65">
        <f>_xlfn.IFNA(MATCH(A29,'Group B - Current Waitlist'!$A:$A,0)-1,"Not on waitlist")</f>
        <v>26</v>
      </c>
    </row>
    <row r="30" spans="1:36" x14ac:dyDescent="0.3">
      <c r="A30" s="15">
        <v>135252</v>
      </c>
      <c r="B30" s="15" t="s">
        <v>78</v>
      </c>
      <c r="C30" s="15">
        <v>343</v>
      </c>
      <c r="D30" s="15" t="s">
        <v>358</v>
      </c>
      <c r="E30" s="36" t="s">
        <v>227</v>
      </c>
      <c r="F30" s="17">
        <v>2.1</v>
      </c>
      <c r="G30" s="15" t="s">
        <v>27</v>
      </c>
      <c r="H30" s="15" t="s">
        <v>195</v>
      </c>
      <c r="I30" s="93">
        <v>45446.647997766202</v>
      </c>
      <c r="J30" s="93" t="s">
        <v>359</v>
      </c>
      <c r="K30" s="93" t="s">
        <v>276</v>
      </c>
      <c r="L30" s="15">
        <v>60439</v>
      </c>
      <c r="M30" s="15" t="s">
        <v>230</v>
      </c>
      <c r="N30" s="15" t="s">
        <v>247</v>
      </c>
      <c r="O30" s="15"/>
      <c r="P30" s="15">
        <v>3</v>
      </c>
      <c r="Q30" s="15"/>
      <c r="R30" s="15"/>
      <c r="S30" s="15"/>
      <c r="T30" s="31">
        <f t="shared" si="0"/>
        <v>3</v>
      </c>
      <c r="U30" s="15">
        <v>2</v>
      </c>
      <c r="V30" s="15"/>
      <c r="W30" s="15"/>
      <c r="X30" s="32">
        <f t="shared" si="1"/>
        <v>2</v>
      </c>
      <c r="Y30" s="15"/>
      <c r="Z30" s="15"/>
      <c r="AA30" s="15"/>
      <c r="AB30" s="15"/>
      <c r="AC30" s="33">
        <f t="shared" si="2"/>
        <v>0</v>
      </c>
      <c r="AD30" s="15"/>
      <c r="AE30" s="15"/>
      <c r="AF30" s="59"/>
      <c r="AG30" s="50">
        <f t="shared" si="3"/>
        <v>0</v>
      </c>
      <c r="AH30" s="63">
        <f t="shared" si="4"/>
        <v>5</v>
      </c>
      <c r="AI30" s="65">
        <v>0.63739772924149196</v>
      </c>
      <c r="AJ30" s="65">
        <f>_xlfn.IFNA(MATCH(A30,'Group B - Current Waitlist'!$A:$A,0)-1,"Not on waitlist")</f>
        <v>27</v>
      </c>
    </row>
    <row r="31" spans="1:36" x14ac:dyDescent="0.3">
      <c r="A31" s="15">
        <v>134983</v>
      </c>
      <c r="B31" s="15" t="s">
        <v>243</v>
      </c>
      <c r="C31" s="15">
        <v>2020</v>
      </c>
      <c r="D31" s="15" t="s">
        <v>322</v>
      </c>
      <c r="E31" s="36" t="s">
        <v>243</v>
      </c>
      <c r="F31" s="17">
        <v>1.8</v>
      </c>
      <c r="G31" s="15" t="s">
        <v>27</v>
      </c>
      <c r="H31" s="15" t="s">
        <v>195</v>
      </c>
      <c r="I31" s="93">
        <v>45446.79048974537</v>
      </c>
      <c r="J31" s="93" t="s">
        <v>323</v>
      </c>
      <c r="K31" s="93" t="s">
        <v>246</v>
      </c>
      <c r="L31" s="15">
        <v>60440</v>
      </c>
      <c r="M31" s="15" t="s">
        <v>230</v>
      </c>
      <c r="N31" s="15" t="s">
        <v>258</v>
      </c>
      <c r="O31" s="15"/>
      <c r="P31" s="15">
        <v>3</v>
      </c>
      <c r="Q31" s="15"/>
      <c r="R31" s="15"/>
      <c r="S31" s="15"/>
      <c r="T31" s="31">
        <f t="shared" si="0"/>
        <v>3</v>
      </c>
      <c r="U31" s="15">
        <v>2</v>
      </c>
      <c r="V31" s="15"/>
      <c r="W31" s="15"/>
      <c r="X31" s="56">
        <f t="shared" si="1"/>
        <v>2</v>
      </c>
      <c r="Y31" s="51"/>
      <c r="Z31" s="51"/>
      <c r="AA31" s="51"/>
      <c r="AB31" s="51"/>
      <c r="AC31" s="57">
        <f t="shared" si="2"/>
        <v>0</v>
      </c>
      <c r="AD31" s="51"/>
      <c r="AE31" s="51"/>
      <c r="AF31" s="58"/>
      <c r="AG31" s="50">
        <f t="shared" si="3"/>
        <v>0</v>
      </c>
      <c r="AH31" s="63">
        <f t="shared" si="4"/>
        <v>5</v>
      </c>
      <c r="AI31" s="66">
        <v>0.63709258031781202</v>
      </c>
      <c r="AJ31" s="65">
        <f>_xlfn.IFNA(MATCH(A31,'Group B - Current Waitlist'!$A:$A,0)-1,"Not on waitlist")</f>
        <v>28</v>
      </c>
    </row>
    <row r="32" spans="1:36" x14ac:dyDescent="0.3">
      <c r="A32" s="15">
        <v>135170</v>
      </c>
      <c r="B32" s="15" t="s">
        <v>248</v>
      </c>
      <c r="C32" s="15">
        <v>2067</v>
      </c>
      <c r="D32" s="15" t="s">
        <v>292</v>
      </c>
      <c r="E32" s="36" t="s">
        <v>250</v>
      </c>
      <c r="F32" s="17">
        <v>1.43</v>
      </c>
      <c r="G32" s="15" t="s">
        <v>27</v>
      </c>
      <c r="H32" s="15" t="s">
        <v>195</v>
      </c>
      <c r="I32" s="93">
        <v>45446.615759016204</v>
      </c>
      <c r="J32" s="93" t="s">
        <v>292</v>
      </c>
      <c r="K32" s="93" t="s">
        <v>293</v>
      </c>
      <c r="L32" s="15">
        <v>60160</v>
      </c>
      <c r="M32" s="15" t="s">
        <v>198</v>
      </c>
      <c r="N32" s="15" t="s">
        <v>294</v>
      </c>
      <c r="O32" s="15"/>
      <c r="P32" s="15">
        <v>3</v>
      </c>
      <c r="Q32" s="15"/>
      <c r="R32" s="15"/>
      <c r="S32" s="15"/>
      <c r="T32" s="31">
        <f t="shared" si="0"/>
        <v>3</v>
      </c>
      <c r="U32" s="15">
        <v>2</v>
      </c>
      <c r="V32" s="15"/>
      <c r="W32" s="15" t="s">
        <v>205</v>
      </c>
      <c r="X32" s="56">
        <f t="shared" si="1"/>
        <v>2</v>
      </c>
      <c r="Y32" s="37"/>
      <c r="Z32" s="37"/>
      <c r="AA32" s="37"/>
      <c r="AB32" s="37"/>
      <c r="AC32" s="57">
        <f t="shared" si="2"/>
        <v>0</v>
      </c>
      <c r="AD32" s="37"/>
      <c r="AE32" s="37"/>
      <c r="AF32" s="59"/>
      <c r="AG32" s="50">
        <f t="shared" si="3"/>
        <v>0</v>
      </c>
      <c r="AH32" s="63">
        <f t="shared" si="4"/>
        <v>5</v>
      </c>
      <c r="AI32" s="65">
        <v>0.60575997460759501</v>
      </c>
      <c r="AJ32" s="65">
        <f>_xlfn.IFNA(MATCH(A32,'Group B - Current Waitlist'!$A:$A,0)-1,"Not on waitlist")</f>
        <v>29</v>
      </c>
    </row>
    <row r="33" spans="1:36" x14ac:dyDescent="0.3">
      <c r="A33" s="15">
        <v>135238</v>
      </c>
      <c r="B33" s="15" t="s">
        <v>78</v>
      </c>
      <c r="C33" s="15">
        <v>343</v>
      </c>
      <c r="D33" s="15" t="s">
        <v>314</v>
      </c>
      <c r="E33" s="36" t="s">
        <v>227</v>
      </c>
      <c r="F33" s="17">
        <v>1.5</v>
      </c>
      <c r="G33" s="15" t="s">
        <v>27</v>
      </c>
      <c r="H33" s="15" t="s">
        <v>195</v>
      </c>
      <c r="I33" s="93">
        <v>45446.64397931713</v>
      </c>
      <c r="J33" s="93" t="s">
        <v>315</v>
      </c>
      <c r="K33" s="93" t="s">
        <v>276</v>
      </c>
      <c r="L33" s="15">
        <v>60517</v>
      </c>
      <c r="M33" s="15" t="s">
        <v>230</v>
      </c>
      <c r="N33" s="15" t="s">
        <v>247</v>
      </c>
      <c r="O33" s="15"/>
      <c r="P33" s="15">
        <v>3</v>
      </c>
      <c r="Q33" s="15"/>
      <c r="R33" s="15"/>
      <c r="S33" s="15"/>
      <c r="T33" s="31">
        <f t="shared" si="0"/>
        <v>3</v>
      </c>
      <c r="U33" s="15">
        <v>2</v>
      </c>
      <c r="V33" s="15"/>
      <c r="W33" s="15"/>
      <c r="X33" s="32">
        <f t="shared" si="1"/>
        <v>2</v>
      </c>
      <c r="Y33" s="15"/>
      <c r="Z33" s="15"/>
      <c r="AA33" s="15"/>
      <c r="AB33" s="15"/>
      <c r="AC33" s="33">
        <f t="shared" si="2"/>
        <v>0</v>
      </c>
      <c r="AD33" s="15"/>
      <c r="AE33" s="15"/>
      <c r="AF33" s="59"/>
      <c r="AG33" s="50">
        <f t="shared" si="3"/>
        <v>0</v>
      </c>
      <c r="AH33" s="63">
        <f t="shared" si="4"/>
        <v>5</v>
      </c>
      <c r="AI33" s="65">
        <v>0.604542489493608</v>
      </c>
      <c r="AJ33" s="65">
        <f>_xlfn.IFNA(MATCH(A33,'Group B - Current Waitlist'!$A:$A,0)-1,"Not on waitlist")</f>
        <v>30</v>
      </c>
    </row>
    <row r="34" spans="1:36" x14ac:dyDescent="0.3">
      <c r="A34" s="15">
        <v>135159</v>
      </c>
      <c r="B34" s="15" t="s">
        <v>248</v>
      </c>
      <c r="C34" s="15">
        <v>2067</v>
      </c>
      <c r="D34" s="15" t="s">
        <v>312</v>
      </c>
      <c r="E34" s="36" t="s">
        <v>250</v>
      </c>
      <c r="F34" s="17">
        <v>1.76</v>
      </c>
      <c r="G34" s="15" t="s">
        <v>27</v>
      </c>
      <c r="H34" s="15" t="s">
        <v>195</v>
      </c>
      <c r="I34" s="93">
        <v>45446.615575810189</v>
      </c>
      <c r="J34" s="93" t="s">
        <v>312</v>
      </c>
      <c r="K34" s="93" t="s">
        <v>313</v>
      </c>
      <c r="L34" s="15">
        <v>60103</v>
      </c>
      <c r="M34" s="15" t="s">
        <v>258</v>
      </c>
      <c r="N34" s="15" t="s">
        <v>299</v>
      </c>
      <c r="O34" s="15"/>
      <c r="P34" s="15">
        <v>3</v>
      </c>
      <c r="Q34" s="15"/>
      <c r="R34" s="15"/>
      <c r="S34" s="15"/>
      <c r="T34" s="31">
        <f t="shared" si="0"/>
        <v>3</v>
      </c>
      <c r="U34" s="15"/>
      <c r="V34" s="15"/>
      <c r="W34" s="15">
        <v>2</v>
      </c>
      <c r="X34" s="56">
        <f t="shared" si="1"/>
        <v>2</v>
      </c>
      <c r="Y34" s="37"/>
      <c r="Z34" s="37"/>
      <c r="AA34" s="37"/>
      <c r="AB34" s="37"/>
      <c r="AC34" s="57">
        <f t="shared" si="2"/>
        <v>0</v>
      </c>
      <c r="AD34" s="37"/>
      <c r="AE34" s="37"/>
      <c r="AF34" s="59"/>
      <c r="AG34" s="50">
        <f t="shared" si="3"/>
        <v>0</v>
      </c>
      <c r="AH34" s="63">
        <f t="shared" si="4"/>
        <v>5</v>
      </c>
      <c r="AI34" s="65">
        <v>0.59764326645652699</v>
      </c>
      <c r="AJ34" s="65">
        <f>_xlfn.IFNA(MATCH(A34,'Group B - Current Waitlist'!$A:$A,0)-1,"Not on waitlist")</f>
        <v>31</v>
      </c>
    </row>
    <row r="35" spans="1:36" x14ac:dyDescent="0.3">
      <c r="A35" s="15">
        <v>134994</v>
      </c>
      <c r="B35" s="15" t="s">
        <v>243</v>
      </c>
      <c r="C35" s="15">
        <v>2020</v>
      </c>
      <c r="D35" s="15" t="s">
        <v>288</v>
      </c>
      <c r="E35" s="36" t="s">
        <v>243</v>
      </c>
      <c r="F35" s="17">
        <v>1.8</v>
      </c>
      <c r="G35" s="15" t="s">
        <v>27</v>
      </c>
      <c r="H35" s="15" t="s">
        <v>195</v>
      </c>
      <c r="I35" s="93">
        <v>45446.6688587963</v>
      </c>
      <c r="J35" s="93" t="s">
        <v>289</v>
      </c>
      <c r="K35" s="93" t="s">
        <v>281</v>
      </c>
      <c r="L35" s="15">
        <v>60440</v>
      </c>
      <c r="M35" s="15" t="s">
        <v>230</v>
      </c>
      <c r="N35" s="15" t="s">
        <v>258</v>
      </c>
      <c r="O35" s="15"/>
      <c r="P35" s="15">
        <v>3</v>
      </c>
      <c r="Q35" s="15"/>
      <c r="R35" s="15"/>
      <c r="S35" s="15"/>
      <c r="T35" s="31">
        <f t="shared" si="0"/>
        <v>3</v>
      </c>
      <c r="U35" s="15">
        <v>2</v>
      </c>
      <c r="V35" s="15"/>
      <c r="W35" s="15"/>
      <c r="X35" s="56">
        <f t="shared" si="1"/>
        <v>2</v>
      </c>
      <c r="Y35" s="37"/>
      <c r="Z35" s="37"/>
      <c r="AA35" s="37"/>
      <c r="AB35" s="37"/>
      <c r="AC35" s="57">
        <f t="shared" si="2"/>
        <v>0</v>
      </c>
      <c r="AD35" s="37"/>
      <c r="AE35" s="37"/>
      <c r="AF35" s="59"/>
      <c r="AG35" s="50">
        <f t="shared" si="3"/>
        <v>0</v>
      </c>
      <c r="AH35" s="63">
        <f t="shared" si="4"/>
        <v>5</v>
      </c>
      <c r="AI35" s="65">
        <v>0.57677805820348205</v>
      </c>
      <c r="AJ35" s="65">
        <f>_xlfn.IFNA(MATCH(A35,'Group B - Current Waitlist'!$A:$A,0)-1,"Not on waitlist")</f>
        <v>32</v>
      </c>
    </row>
    <row r="36" spans="1:36" x14ac:dyDescent="0.3">
      <c r="A36" s="15">
        <v>135165</v>
      </c>
      <c r="B36" s="15" t="s">
        <v>248</v>
      </c>
      <c r="C36" s="15">
        <v>2067</v>
      </c>
      <c r="D36" s="15" t="s">
        <v>306</v>
      </c>
      <c r="E36" s="36" t="s">
        <v>250</v>
      </c>
      <c r="F36" s="17">
        <v>0.99</v>
      </c>
      <c r="G36" s="15" t="s">
        <v>27</v>
      </c>
      <c r="H36" s="15" t="s">
        <v>195</v>
      </c>
      <c r="I36" s="93">
        <v>45446.615575810189</v>
      </c>
      <c r="J36" s="93" t="s">
        <v>306</v>
      </c>
      <c r="K36" s="93" t="s">
        <v>307</v>
      </c>
      <c r="L36" s="15">
        <v>60473</v>
      </c>
      <c r="M36" s="15" t="s">
        <v>198</v>
      </c>
      <c r="N36" s="15" t="s">
        <v>308</v>
      </c>
      <c r="O36" s="15"/>
      <c r="P36" s="15">
        <v>3</v>
      </c>
      <c r="Q36" s="15"/>
      <c r="R36" s="15"/>
      <c r="S36" s="15"/>
      <c r="T36" s="31">
        <f t="shared" si="0"/>
        <v>3</v>
      </c>
      <c r="U36" s="15">
        <v>2</v>
      </c>
      <c r="V36" s="15"/>
      <c r="W36" s="15"/>
      <c r="X36" s="56">
        <f t="shared" si="1"/>
        <v>2</v>
      </c>
      <c r="Y36" s="37"/>
      <c r="Z36" s="37"/>
      <c r="AA36" s="37"/>
      <c r="AB36" s="37"/>
      <c r="AC36" s="57">
        <f t="shared" si="2"/>
        <v>0</v>
      </c>
      <c r="AD36" s="37"/>
      <c r="AE36" s="37"/>
      <c r="AF36" s="59"/>
      <c r="AG36" s="50">
        <f t="shared" si="3"/>
        <v>0</v>
      </c>
      <c r="AH36" s="63">
        <f t="shared" si="4"/>
        <v>5</v>
      </c>
      <c r="AI36" s="65">
        <v>0.57084322241458496</v>
      </c>
      <c r="AJ36" s="65">
        <f>_xlfn.IFNA(MATCH(A36,'Group B - Current Waitlist'!$A:$A,0)-1,"Not on waitlist")</f>
        <v>33</v>
      </c>
    </row>
    <row r="37" spans="1:36" x14ac:dyDescent="0.3">
      <c r="A37" s="15">
        <v>134989</v>
      </c>
      <c r="B37" s="15" t="s">
        <v>243</v>
      </c>
      <c r="C37" s="15">
        <v>2020</v>
      </c>
      <c r="D37" s="15" t="s">
        <v>340</v>
      </c>
      <c r="E37" s="36" t="s">
        <v>243</v>
      </c>
      <c r="F37" s="17">
        <v>1.92</v>
      </c>
      <c r="G37" s="15" t="s">
        <v>27</v>
      </c>
      <c r="H37" s="15" t="s">
        <v>195</v>
      </c>
      <c r="I37" s="93">
        <v>45446.67035414352</v>
      </c>
      <c r="J37" s="93" t="s">
        <v>341</v>
      </c>
      <c r="K37" s="93" t="s">
        <v>262</v>
      </c>
      <c r="L37" s="15">
        <v>60188</v>
      </c>
      <c r="M37" s="15" t="s">
        <v>258</v>
      </c>
      <c r="N37" s="15" t="s">
        <v>342</v>
      </c>
      <c r="O37" s="15"/>
      <c r="P37" s="15">
        <v>3</v>
      </c>
      <c r="Q37" s="15"/>
      <c r="R37" s="15"/>
      <c r="S37" s="15"/>
      <c r="T37" s="31">
        <f t="shared" si="0"/>
        <v>3</v>
      </c>
      <c r="U37" s="15">
        <v>2</v>
      </c>
      <c r="V37" s="15"/>
      <c r="W37" s="15"/>
      <c r="X37" s="56">
        <f t="shared" si="1"/>
        <v>2</v>
      </c>
      <c r="Y37" s="37"/>
      <c r="Z37" s="37"/>
      <c r="AA37" s="37"/>
      <c r="AB37" s="37"/>
      <c r="AC37" s="57">
        <f t="shared" si="2"/>
        <v>0</v>
      </c>
      <c r="AD37" s="37"/>
      <c r="AE37" s="37"/>
      <c r="AF37" s="59"/>
      <c r="AG37" s="50">
        <f t="shared" si="3"/>
        <v>0</v>
      </c>
      <c r="AH37" s="63">
        <f t="shared" si="4"/>
        <v>5</v>
      </c>
      <c r="AI37" s="65">
        <v>0.56903616084378605</v>
      </c>
      <c r="AJ37" s="65">
        <f>_xlfn.IFNA(MATCH(A37,'Group B - Current Waitlist'!$A:$A,0)-1,"Not on waitlist")</f>
        <v>34</v>
      </c>
    </row>
    <row r="38" spans="1:36" x14ac:dyDescent="0.3">
      <c r="A38" s="15">
        <v>135268</v>
      </c>
      <c r="B38" s="15" t="s">
        <v>78</v>
      </c>
      <c r="C38" s="15">
        <v>343</v>
      </c>
      <c r="D38" s="15" t="s">
        <v>290</v>
      </c>
      <c r="E38" s="36" t="s">
        <v>227</v>
      </c>
      <c r="F38" s="17">
        <v>2.9</v>
      </c>
      <c r="G38" s="15" t="s">
        <v>27</v>
      </c>
      <c r="H38" s="15" t="s">
        <v>195</v>
      </c>
      <c r="I38" s="93">
        <v>45446.649674733795</v>
      </c>
      <c r="J38" s="93" t="s">
        <v>291</v>
      </c>
      <c r="K38" s="93" t="s">
        <v>276</v>
      </c>
      <c r="L38" s="15">
        <v>60439</v>
      </c>
      <c r="M38" s="15" t="s">
        <v>230</v>
      </c>
      <c r="N38" s="15" t="s">
        <v>247</v>
      </c>
      <c r="O38" s="15"/>
      <c r="P38" s="15">
        <v>3</v>
      </c>
      <c r="Q38" s="15"/>
      <c r="R38" s="15"/>
      <c r="S38" s="15"/>
      <c r="T38" s="31">
        <f t="shared" si="0"/>
        <v>3</v>
      </c>
      <c r="U38" s="15">
        <v>2</v>
      </c>
      <c r="V38" s="15"/>
      <c r="W38" s="15"/>
      <c r="X38" s="32">
        <f t="shared" si="1"/>
        <v>2</v>
      </c>
      <c r="Y38" s="15"/>
      <c r="Z38" s="15"/>
      <c r="AA38" s="15"/>
      <c r="AB38" s="15"/>
      <c r="AC38" s="33">
        <f t="shared" si="2"/>
        <v>0</v>
      </c>
      <c r="AD38" s="15"/>
      <c r="AE38" s="15"/>
      <c r="AF38" s="59"/>
      <c r="AG38" s="50">
        <f t="shared" si="3"/>
        <v>0</v>
      </c>
      <c r="AH38" s="63">
        <f t="shared" si="4"/>
        <v>5</v>
      </c>
      <c r="AI38" s="65">
        <v>0.56797137709505996</v>
      </c>
      <c r="AJ38" s="65">
        <f>_xlfn.IFNA(MATCH(A38,'Group B - Current Waitlist'!$A:$A,0)-1,"Not on waitlist")</f>
        <v>35</v>
      </c>
    </row>
    <row r="39" spans="1:36" x14ac:dyDescent="0.3">
      <c r="A39" s="15">
        <v>135002</v>
      </c>
      <c r="B39" s="15" t="s">
        <v>243</v>
      </c>
      <c r="C39" s="15">
        <v>2020</v>
      </c>
      <c r="D39" s="15" t="s">
        <v>336</v>
      </c>
      <c r="E39" s="36" t="s">
        <v>243</v>
      </c>
      <c r="F39" s="17">
        <v>1.32</v>
      </c>
      <c r="G39" s="15" t="s">
        <v>27</v>
      </c>
      <c r="H39" s="15" t="s">
        <v>195</v>
      </c>
      <c r="I39" s="93">
        <v>45446.795474502316</v>
      </c>
      <c r="J39" s="93" t="s">
        <v>337</v>
      </c>
      <c r="K39" s="93" t="s">
        <v>267</v>
      </c>
      <c r="L39" s="15">
        <v>60563</v>
      </c>
      <c r="M39" s="15" t="s">
        <v>258</v>
      </c>
      <c r="N39" s="15" t="s">
        <v>259</v>
      </c>
      <c r="O39" s="15"/>
      <c r="P39" s="15">
        <v>3</v>
      </c>
      <c r="Q39" s="15"/>
      <c r="R39" s="15"/>
      <c r="S39" s="15"/>
      <c r="T39" s="31">
        <f t="shared" ref="T39:T70" si="5">SUM(O39:S39)</f>
        <v>3</v>
      </c>
      <c r="U39" s="15">
        <v>2</v>
      </c>
      <c r="V39" s="15"/>
      <c r="W39" s="15"/>
      <c r="X39" s="56">
        <f t="shared" ref="X39:X70" si="6">SUM(U39:W39)</f>
        <v>2</v>
      </c>
      <c r="Y39" s="37"/>
      <c r="Z39" s="37"/>
      <c r="AA39" s="37"/>
      <c r="AB39" s="37"/>
      <c r="AC39" s="57">
        <f t="shared" ref="AC39:AC70" si="7">SUM(Y39:AB39)</f>
        <v>0</v>
      </c>
      <c r="AD39" s="37"/>
      <c r="AE39" s="37"/>
      <c r="AF39" s="59"/>
      <c r="AG39" s="50">
        <f t="shared" ref="AG39:AG70" si="8">SUM(AD39:AF39)</f>
        <v>0</v>
      </c>
      <c r="AH39" s="63">
        <f t="shared" ref="AH39:AH70" si="9">SUM(AG39,AC39,X39,T39)</f>
        <v>5</v>
      </c>
      <c r="AI39" s="65">
        <v>0.56360429314883198</v>
      </c>
      <c r="AJ39" s="65">
        <f>_xlfn.IFNA(MATCH(A39,'Group B - Current Waitlist'!$A:$A,0)-1,"Not on waitlist")</f>
        <v>36</v>
      </c>
    </row>
    <row r="40" spans="1:36" x14ac:dyDescent="0.3">
      <c r="A40" s="15">
        <v>135004</v>
      </c>
      <c r="B40" s="15" t="s">
        <v>243</v>
      </c>
      <c r="C40" s="15">
        <v>2020</v>
      </c>
      <c r="D40" s="15" t="s">
        <v>279</v>
      </c>
      <c r="E40" s="36" t="s">
        <v>243</v>
      </c>
      <c r="F40" s="17">
        <v>1.2</v>
      </c>
      <c r="G40" s="15" t="s">
        <v>27</v>
      </c>
      <c r="H40" s="15" t="s">
        <v>195</v>
      </c>
      <c r="I40" s="93">
        <v>45446.795474502316</v>
      </c>
      <c r="J40" s="93" t="s">
        <v>280</v>
      </c>
      <c r="K40" s="93" t="s">
        <v>281</v>
      </c>
      <c r="L40" s="15">
        <v>60440</v>
      </c>
      <c r="M40" s="15" t="s">
        <v>230</v>
      </c>
      <c r="N40" s="15" t="s">
        <v>258</v>
      </c>
      <c r="O40" s="15"/>
      <c r="P40" s="15">
        <v>3</v>
      </c>
      <c r="Q40" s="15"/>
      <c r="R40" s="15"/>
      <c r="S40" s="15"/>
      <c r="T40" s="31">
        <f t="shared" si="5"/>
        <v>3</v>
      </c>
      <c r="U40" s="15">
        <v>2</v>
      </c>
      <c r="V40" s="15"/>
      <c r="W40" s="15"/>
      <c r="X40" s="56">
        <f t="shared" si="6"/>
        <v>2</v>
      </c>
      <c r="Y40" s="37"/>
      <c r="Z40" s="37"/>
      <c r="AA40" s="37"/>
      <c r="AB40" s="37"/>
      <c r="AC40" s="57">
        <f t="shared" si="7"/>
        <v>0</v>
      </c>
      <c r="AD40" s="37"/>
      <c r="AE40" s="37"/>
      <c r="AF40" s="59"/>
      <c r="AG40" s="50">
        <f t="shared" si="8"/>
        <v>0</v>
      </c>
      <c r="AH40" s="63">
        <f t="shared" si="9"/>
        <v>5</v>
      </c>
      <c r="AI40" s="65">
        <v>0.55258314004301801</v>
      </c>
      <c r="AJ40" s="65">
        <f>_xlfn.IFNA(MATCH(A40,'Group B - Current Waitlist'!$A:$A,0)-1,"Not on waitlist")</f>
        <v>37</v>
      </c>
    </row>
    <row r="41" spans="1:36" x14ac:dyDescent="0.3">
      <c r="A41" s="15">
        <v>135014</v>
      </c>
      <c r="B41" s="15" t="s">
        <v>243</v>
      </c>
      <c r="C41" s="15">
        <v>2020</v>
      </c>
      <c r="D41" s="15" t="s">
        <v>350</v>
      </c>
      <c r="E41" s="36" t="s">
        <v>243</v>
      </c>
      <c r="F41" s="17">
        <v>1.08</v>
      </c>
      <c r="G41" s="15" t="s">
        <v>27</v>
      </c>
      <c r="H41" s="15" t="s">
        <v>195</v>
      </c>
      <c r="I41" s="93">
        <v>45446.79048974537</v>
      </c>
      <c r="J41" s="93" t="s">
        <v>351</v>
      </c>
      <c r="K41" s="93" t="s">
        <v>281</v>
      </c>
      <c r="L41" s="15">
        <v>60440</v>
      </c>
      <c r="M41" s="15" t="s">
        <v>230</v>
      </c>
      <c r="N41" s="15" t="s">
        <v>247</v>
      </c>
      <c r="O41" s="15"/>
      <c r="P41" s="15">
        <v>3</v>
      </c>
      <c r="Q41" s="15"/>
      <c r="R41" s="15"/>
      <c r="S41" s="15"/>
      <c r="T41" s="31">
        <f t="shared" si="5"/>
        <v>3</v>
      </c>
      <c r="U41" s="15">
        <v>2</v>
      </c>
      <c r="V41" s="15"/>
      <c r="W41" s="15"/>
      <c r="X41" s="56">
        <f t="shared" si="6"/>
        <v>2</v>
      </c>
      <c r="Y41" s="37"/>
      <c r="Z41" s="37"/>
      <c r="AA41" s="37"/>
      <c r="AB41" s="37"/>
      <c r="AC41" s="57">
        <f t="shared" si="7"/>
        <v>0</v>
      </c>
      <c r="AD41" s="37"/>
      <c r="AE41" s="37"/>
      <c r="AF41" s="59"/>
      <c r="AG41" s="50">
        <f t="shared" si="8"/>
        <v>0</v>
      </c>
      <c r="AH41" s="63">
        <f t="shared" si="9"/>
        <v>5</v>
      </c>
      <c r="AI41" s="65">
        <v>0.54222108565233196</v>
      </c>
      <c r="AJ41" s="65">
        <f>_xlfn.IFNA(MATCH(A41,'Group B - Current Waitlist'!$A:$A,0)-1,"Not on waitlist")</f>
        <v>38</v>
      </c>
    </row>
    <row r="42" spans="1:36" x14ac:dyDescent="0.3">
      <c r="A42" s="15">
        <v>135192</v>
      </c>
      <c r="B42" s="15" t="s">
        <v>62</v>
      </c>
      <c r="C42" s="15">
        <v>2023</v>
      </c>
      <c r="D42" s="15" t="s">
        <v>270</v>
      </c>
      <c r="E42" s="36" t="s">
        <v>239</v>
      </c>
      <c r="F42" s="17">
        <v>2</v>
      </c>
      <c r="G42" s="15" t="s">
        <v>27</v>
      </c>
      <c r="H42" s="15" t="s">
        <v>195</v>
      </c>
      <c r="I42" s="93">
        <v>45446.635045694442</v>
      </c>
      <c r="J42" s="93" t="s">
        <v>271</v>
      </c>
      <c r="K42" s="93" t="s">
        <v>272</v>
      </c>
      <c r="L42" s="15">
        <v>61764</v>
      </c>
      <c r="M42" s="15" t="s">
        <v>273</v>
      </c>
      <c r="N42" s="15"/>
      <c r="O42" s="15"/>
      <c r="P42" s="15"/>
      <c r="Q42" s="15"/>
      <c r="R42" s="15"/>
      <c r="S42" s="15">
        <v>1</v>
      </c>
      <c r="T42" s="31">
        <f t="shared" si="5"/>
        <v>1</v>
      </c>
      <c r="U42" s="15">
        <v>2</v>
      </c>
      <c r="V42" s="15">
        <v>2</v>
      </c>
      <c r="W42" s="15"/>
      <c r="X42" s="32">
        <f t="shared" si="6"/>
        <v>4</v>
      </c>
      <c r="Y42" s="15"/>
      <c r="Z42" s="15"/>
      <c r="AA42" s="15"/>
      <c r="AB42" s="15"/>
      <c r="AC42" s="33">
        <f t="shared" si="7"/>
        <v>0</v>
      </c>
      <c r="AD42" s="15"/>
      <c r="AE42" s="15"/>
      <c r="AF42" s="59"/>
      <c r="AG42" s="50">
        <f t="shared" si="8"/>
        <v>0</v>
      </c>
      <c r="AH42" s="63">
        <f t="shared" si="9"/>
        <v>5</v>
      </c>
      <c r="AI42" s="65">
        <v>0.53251066080220799</v>
      </c>
      <c r="AJ42" s="65">
        <f>_xlfn.IFNA(MATCH(A42,'Group B - Current Waitlist'!$A:$A,0)-1,"Not on waitlist")</f>
        <v>39</v>
      </c>
    </row>
    <row r="43" spans="1:36" x14ac:dyDescent="0.3">
      <c r="A43" s="15">
        <v>135171</v>
      </c>
      <c r="B43" s="15" t="s">
        <v>248</v>
      </c>
      <c r="C43" s="15">
        <v>2067</v>
      </c>
      <c r="D43" s="15" t="s">
        <v>330</v>
      </c>
      <c r="E43" s="36" t="s">
        <v>250</v>
      </c>
      <c r="F43" s="17">
        <v>4.29</v>
      </c>
      <c r="G43" s="15" t="s">
        <v>27</v>
      </c>
      <c r="H43" s="15" t="s">
        <v>195</v>
      </c>
      <c r="I43" s="93">
        <v>45446.615684710647</v>
      </c>
      <c r="J43" s="93" t="s">
        <v>330</v>
      </c>
      <c r="K43" s="93" t="s">
        <v>281</v>
      </c>
      <c r="L43" s="15">
        <v>60440</v>
      </c>
      <c r="M43" s="15" t="s">
        <v>230</v>
      </c>
      <c r="N43" s="15" t="s">
        <v>247</v>
      </c>
      <c r="O43" s="15"/>
      <c r="P43" s="15">
        <v>3</v>
      </c>
      <c r="Q43" s="15"/>
      <c r="R43" s="15"/>
      <c r="S43" s="15"/>
      <c r="T43" s="31">
        <f t="shared" si="5"/>
        <v>3</v>
      </c>
      <c r="U43" s="15">
        <v>2</v>
      </c>
      <c r="V43" s="15"/>
      <c r="W43" s="15" t="s">
        <v>205</v>
      </c>
      <c r="X43" s="56">
        <f t="shared" si="6"/>
        <v>2</v>
      </c>
      <c r="Y43" s="37"/>
      <c r="Z43" s="37"/>
      <c r="AA43" s="37"/>
      <c r="AB43" s="37"/>
      <c r="AC43" s="57">
        <f t="shared" si="7"/>
        <v>0</v>
      </c>
      <c r="AD43" s="37"/>
      <c r="AE43" s="37"/>
      <c r="AF43" s="59"/>
      <c r="AG43" s="50">
        <f t="shared" si="8"/>
        <v>0</v>
      </c>
      <c r="AH43" s="63">
        <f t="shared" si="9"/>
        <v>5</v>
      </c>
      <c r="AI43" s="65">
        <v>0.510176078134567</v>
      </c>
      <c r="AJ43" s="65">
        <f>_xlfn.IFNA(MATCH(A43,'Group B - Current Waitlist'!$A:$A,0)-1,"Not on waitlist")</f>
        <v>40</v>
      </c>
    </row>
    <row r="44" spans="1:36" x14ac:dyDescent="0.3">
      <c r="A44" s="15">
        <v>135258</v>
      </c>
      <c r="B44" s="15" t="s">
        <v>78</v>
      </c>
      <c r="C44" s="15">
        <v>343</v>
      </c>
      <c r="D44" s="15" t="s">
        <v>328</v>
      </c>
      <c r="E44" s="36" t="s">
        <v>227</v>
      </c>
      <c r="F44" s="17">
        <v>2</v>
      </c>
      <c r="G44" s="15" t="s">
        <v>27</v>
      </c>
      <c r="H44" s="15" t="s">
        <v>195</v>
      </c>
      <c r="I44" s="93">
        <v>45446.641862939818</v>
      </c>
      <c r="J44" s="93" t="s">
        <v>329</v>
      </c>
      <c r="K44" s="93" t="s">
        <v>276</v>
      </c>
      <c r="L44" s="15">
        <v>60439</v>
      </c>
      <c r="M44" s="15" t="s">
        <v>230</v>
      </c>
      <c r="N44" s="15" t="s">
        <v>247</v>
      </c>
      <c r="O44" s="15"/>
      <c r="P44" s="15">
        <v>3</v>
      </c>
      <c r="Q44" s="15"/>
      <c r="R44" s="15"/>
      <c r="S44" s="15"/>
      <c r="T44" s="31">
        <f t="shared" si="5"/>
        <v>3</v>
      </c>
      <c r="U44" s="15">
        <v>2</v>
      </c>
      <c r="V44" s="15"/>
      <c r="W44" s="15"/>
      <c r="X44" s="32">
        <f t="shared" si="6"/>
        <v>2</v>
      </c>
      <c r="Y44" s="15"/>
      <c r="Z44" s="15"/>
      <c r="AA44" s="15"/>
      <c r="AB44" s="15"/>
      <c r="AC44" s="33">
        <f t="shared" si="7"/>
        <v>0</v>
      </c>
      <c r="AD44" s="15"/>
      <c r="AE44" s="15"/>
      <c r="AF44" s="59"/>
      <c r="AG44" s="50">
        <f t="shared" si="8"/>
        <v>0</v>
      </c>
      <c r="AH44" s="63">
        <f t="shared" si="9"/>
        <v>5</v>
      </c>
      <c r="AI44" s="65">
        <v>0.484891207549281</v>
      </c>
      <c r="AJ44" s="65">
        <f>_xlfn.IFNA(MATCH(A44,'Group B - Current Waitlist'!$A:$A,0)-1,"Not on waitlist")</f>
        <v>41</v>
      </c>
    </row>
    <row r="45" spans="1:36" x14ac:dyDescent="0.3">
      <c r="A45" s="15">
        <v>135126</v>
      </c>
      <c r="B45" s="15" t="s">
        <v>248</v>
      </c>
      <c r="C45" s="15">
        <v>2067</v>
      </c>
      <c r="D45" s="15" t="s">
        <v>284</v>
      </c>
      <c r="E45" s="36" t="s">
        <v>250</v>
      </c>
      <c r="F45" s="17">
        <v>4.9800000000000004</v>
      </c>
      <c r="G45" s="15" t="s">
        <v>27</v>
      </c>
      <c r="H45" s="15" t="s">
        <v>195</v>
      </c>
      <c r="I45" s="93">
        <v>45446.61506045139</v>
      </c>
      <c r="J45" s="93" t="s">
        <v>285</v>
      </c>
      <c r="K45" s="93" t="s">
        <v>286</v>
      </c>
      <c r="L45" s="15">
        <v>60477</v>
      </c>
      <c r="M45" s="15" t="s">
        <v>198</v>
      </c>
      <c r="N45" s="15" t="s">
        <v>287</v>
      </c>
      <c r="O45" s="15"/>
      <c r="P45" s="15">
        <v>3</v>
      </c>
      <c r="Q45" s="15"/>
      <c r="R45" s="15"/>
      <c r="S45" s="15"/>
      <c r="T45" s="31">
        <f t="shared" si="5"/>
        <v>3</v>
      </c>
      <c r="U45" s="15"/>
      <c r="V45" s="15"/>
      <c r="W45" s="15">
        <v>2</v>
      </c>
      <c r="X45" s="56">
        <f t="shared" si="6"/>
        <v>2</v>
      </c>
      <c r="Y45" s="51"/>
      <c r="Z45" s="51"/>
      <c r="AA45" s="51"/>
      <c r="AB45" s="51"/>
      <c r="AC45" s="57">
        <f t="shared" si="7"/>
        <v>0</v>
      </c>
      <c r="AD45" s="51"/>
      <c r="AE45" s="51"/>
      <c r="AF45" s="58"/>
      <c r="AG45" s="50">
        <f t="shared" si="8"/>
        <v>0</v>
      </c>
      <c r="AH45" s="63">
        <f t="shared" si="9"/>
        <v>5</v>
      </c>
      <c r="AI45" s="65">
        <v>0.45006263766405002</v>
      </c>
      <c r="AJ45" s="65">
        <f>_xlfn.IFNA(MATCH(A45,'Group B - Current Waitlist'!$A:$A,0)-1,"Not on waitlist")</f>
        <v>42</v>
      </c>
    </row>
    <row r="46" spans="1:36" x14ac:dyDescent="0.3">
      <c r="A46" s="15">
        <v>135149</v>
      </c>
      <c r="B46" s="15" t="s">
        <v>248</v>
      </c>
      <c r="C46" s="15">
        <v>2067</v>
      </c>
      <c r="D46" s="15" t="s">
        <v>309</v>
      </c>
      <c r="E46" s="36" t="s">
        <v>250</v>
      </c>
      <c r="F46" s="17">
        <v>3.85</v>
      </c>
      <c r="G46" s="15" t="s">
        <v>27</v>
      </c>
      <c r="H46" s="15" t="s">
        <v>195</v>
      </c>
      <c r="I46" s="93">
        <v>45446.615461875001</v>
      </c>
      <c r="J46" s="93" t="s">
        <v>309</v>
      </c>
      <c r="K46" s="93" t="s">
        <v>310</v>
      </c>
      <c r="L46" s="15">
        <v>60431</v>
      </c>
      <c r="M46" s="15" t="s">
        <v>230</v>
      </c>
      <c r="N46" s="15" t="s">
        <v>311</v>
      </c>
      <c r="O46" s="15"/>
      <c r="P46" s="15">
        <v>3</v>
      </c>
      <c r="Q46" s="15"/>
      <c r="R46" s="15"/>
      <c r="S46" s="15"/>
      <c r="T46" s="31">
        <f t="shared" si="5"/>
        <v>3</v>
      </c>
      <c r="U46" s="15"/>
      <c r="V46" s="15"/>
      <c r="W46" s="15">
        <v>2</v>
      </c>
      <c r="X46" s="56">
        <f t="shared" si="6"/>
        <v>2</v>
      </c>
      <c r="Y46" s="51"/>
      <c r="Z46" s="51"/>
      <c r="AA46" s="51"/>
      <c r="AB46" s="51"/>
      <c r="AC46" s="57">
        <f t="shared" si="7"/>
        <v>0</v>
      </c>
      <c r="AD46" s="51"/>
      <c r="AE46" s="51"/>
      <c r="AF46" s="58"/>
      <c r="AG46" s="50">
        <f t="shared" si="8"/>
        <v>0</v>
      </c>
      <c r="AH46" s="63">
        <f t="shared" si="9"/>
        <v>5</v>
      </c>
      <c r="AI46" s="65">
        <v>0.434658402493313</v>
      </c>
      <c r="AJ46" s="65">
        <f>_xlfn.IFNA(MATCH(A46,'Group B - Current Waitlist'!$A:$A,0)-1,"Not on waitlist")</f>
        <v>43</v>
      </c>
    </row>
    <row r="47" spans="1:36" x14ac:dyDescent="0.3">
      <c r="A47" s="15">
        <v>135144</v>
      </c>
      <c r="B47" s="15" t="s">
        <v>248</v>
      </c>
      <c r="C47" s="15">
        <v>2067</v>
      </c>
      <c r="D47" s="15" t="s">
        <v>368</v>
      </c>
      <c r="E47" s="36" t="s">
        <v>250</v>
      </c>
      <c r="F47" s="17">
        <v>3.41</v>
      </c>
      <c r="G47" s="15" t="s">
        <v>27</v>
      </c>
      <c r="H47" s="15" t="s">
        <v>195</v>
      </c>
      <c r="I47" s="93">
        <v>45446.615329131942</v>
      </c>
      <c r="J47" s="93" t="s">
        <v>368</v>
      </c>
      <c r="K47" s="93" t="s">
        <v>257</v>
      </c>
      <c r="L47" s="15">
        <v>60185</v>
      </c>
      <c r="M47" s="15" t="s">
        <v>258</v>
      </c>
      <c r="N47" s="15" t="s">
        <v>259</v>
      </c>
      <c r="O47" s="15"/>
      <c r="P47" s="15">
        <v>3</v>
      </c>
      <c r="Q47" s="15"/>
      <c r="R47" s="15"/>
      <c r="S47" s="15"/>
      <c r="T47" s="31">
        <f t="shared" si="5"/>
        <v>3</v>
      </c>
      <c r="U47" s="15">
        <v>2</v>
      </c>
      <c r="V47" s="15"/>
      <c r="W47" s="15"/>
      <c r="X47" s="56">
        <f t="shared" si="6"/>
        <v>2</v>
      </c>
      <c r="Y47" s="51"/>
      <c r="Z47" s="51"/>
      <c r="AA47" s="51"/>
      <c r="AB47" s="51"/>
      <c r="AC47" s="57">
        <f t="shared" si="7"/>
        <v>0</v>
      </c>
      <c r="AD47" s="51"/>
      <c r="AE47" s="51"/>
      <c r="AF47" s="58"/>
      <c r="AG47" s="50">
        <f t="shared" si="8"/>
        <v>0</v>
      </c>
      <c r="AH47" s="63">
        <f t="shared" si="9"/>
        <v>5</v>
      </c>
      <c r="AI47" s="65">
        <v>0.43009040013750799</v>
      </c>
      <c r="AJ47" s="65">
        <f>_xlfn.IFNA(MATCH(A47,'Group B - Current Waitlist'!$A:$A,0)-1,"Not on waitlist")</f>
        <v>44</v>
      </c>
    </row>
    <row r="48" spans="1:36" x14ac:dyDescent="0.3">
      <c r="A48" s="15">
        <v>134991</v>
      </c>
      <c r="B48" s="15" t="s">
        <v>243</v>
      </c>
      <c r="C48" s="15">
        <v>2020</v>
      </c>
      <c r="D48" s="15" t="s">
        <v>331</v>
      </c>
      <c r="E48" s="36" t="s">
        <v>243</v>
      </c>
      <c r="F48" s="17">
        <v>1.8</v>
      </c>
      <c r="G48" s="15" t="s">
        <v>27</v>
      </c>
      <c r="H48" s="15" t="s">
        <v>195</v>
      </c>
      <c r="I48" s="93">
        <v>45446.660211134258</v>
      </c>
      <c r="J48" s="93" t="s">
        <v>332</v>
      </c>
      <c r="K48" s="93" t="s">
        <v>281</v>
      </c>
      <c r="L48" s="15">
        <v>60440</v>
      </c>
      <c r="M48" s="15" t="s">
        <v>230</v>
      </c>
      <c r="N48" s="15" t="s">
        <v>247</v>
      </c>
      <c r="O48" s="15"/>
      <c r="P48" s="15">
        <v>3</v>
      </c>
      <c r="Q48" s="15"/>
      <c r="R48" s="15"/>
      <c r="S48" s="15"/>
      <c r="T48" s="31">
        <f t="shared" si="5"/>
        <v>3</v>
      </c>
      <c r="U48" s="15">
        <v>2</v>
      </c>
      <c r="V48" s="15"/>
      <c r="W48" s="15"/>
      <c r="X48" s="56">
        <f t="shared" si="6"/>
        <v>2</v>
      </c>
      <c r="Y48" s="37"/>
      <c r="Z48" s="37"/>
      <c r="AA48" s="37"/>
      <c r="AB48" s="37"/>
      <c r="AC48" s="57">
        <f t="shared" si="7"/>
        <v>0</v>
      </c>
      <c r="AD48" s="37"/>
      <c r="AE48" s="37"/>
      <c r="AF48" s="59"/>
      <c r="AG48" s="50">
        <f t="shared" si="8"/>
        <v>0</v>
      </c>
      <c r="AH48" s="63">
        <f t="shared" si="9"/>
        <v>5</v>
      </c>
      <c r="AI48" s="65">
        <v>0.419125273965332</v>
      </c>
      <c r="AJ48" s="65">
        <f>_xlfn.IFNA(MATCH(A48,'Group B - Current Waitlist'!$A:$A,0)-1,"Not on waitlist")</f>
        <v>45</v>
      </c>
    </row>
    <row r="49" spans="1:36" s="90" customFormat="1" x14ac:dyDescent="0.3">
      <c r="A49" s="15">
        <v>135191</v>
      </c>
      <c r="B49" s="15" t="s">
        <v>248</v>
      </c>
      <c r="C49" s="15">
        <v>2067</v>
      </c>
      <c r="D49" s="15" t="s">
        <v>300</v>
      </c>
      <c r="E49" s="36" t="s">
        <v>250</v>
      </c>
      <c r="F49" s="17">
        <v>0.88</v>
      </c>
      <c r="G49" s="15" t="s">
        <v>27</v>
      </c>
      <c r="H49" s="15" t="s">
        <v>195</v>
      </c>
      <c r="I49" s="93">
        <v>45446.615329131942</v>
      </c>
      <c r="J49" s="93" t="s">
        <v>300</v>
      </c>
      <c r="K49" s="93" t="s">
        <v>301</v>
      </c>
      <c r="L49" s="15">
        <v>60191</v>
      </c>
      <c r="M49" s="15" t="s">
        <v>247</v>
      </c>
      <c r="N49" s="15" t="s">
        <v>302</v>
      </c>
      <c r="O49" s="15"/>
      <c r="P49" s="15">
        <v>3</v>
      </c>
      <c r="Q49" s="15"/>
      <c r="R49" s="15"/>
      <c r="S49" s="15"/>
      <c r="T49" s="31">
        <f t="shared" si="5"/>
        <v>3</v>
      </c>
      <c r="U49" s="15">
        <v>2</v>
      </c>
      <c r="V49" s="15"/>
      <c r="W49" s="15"/>
      <c r="X49" s="56">
        <f t="shared" si="6"/>
        <v>2</v>
      </c>
      <c r="Y49" s="37"/>
      <c r="Z49" s="37"/>
      <c r="AA49" s="37"/>
      <c r="AB49" s="37"/>
      <c r="AC49" s="57">
        <f t="shared" si="7"/>
        <v>0</v>
      </c>
      <c r="AD49" s="37"/>
      <c r="AE49" s="37"/>
      <c r="AF49" s="59"/>
      <c r="AG49" s="50">
        <f t="shared" si="8"/>
        <v>0</v>
      </c>
      <c r="AH49" s="63">
        <f t="shared" si="9"/>
        <v>5</v>
      </c>
      <c r="AI49" s="65">
        <v>0.33862334619794898</v>
      </c>
      <c r="AJ49" s="65">
        <f>_xlfn.IFNA(MATCH(A49,'Group B - Current Waitlist'!$A:$A,0)-1,"Not on waitlist")</f>
        <v>46</v>
      </c>
    </row>
    <row r="50" spans="1:36" x14ac:dyDescent="0.3">
      <c r="A50" s="15">
        <v>134988</v>
      </c>
      <c r="B50" s="15" t="s">
        <v>243</v>
      </c>
      <c r="C50" s="15">
        <v>2020</v>
      </c>
      <c r="D50" s="15" t="s">
        <v>348</v>
      </c>
      <c r="E50" s="36" t="s">
        <v>243</v>
      </c>
      <c r="F50" s="17">
        <v>1.8</v>
      </c>
      <c r="G50" s="15" t="s">
        <v>27</v>
      </c>
      <c r="H50" s="15" t="s">
        <v>195</v>
      </c>
      <c r="I50" s="93">
        <v>45446.681712986108</v>
      </c>
      <c r="J50" s="93" t="s">
        <v>349</v>
      </c>
      <c r="K50" s="93" t="s">
        <v>276</v>
      </c>
      <c r="L50" s="15">
        <v>60517</v>
      </c>
      <c r="M50" s="15" t="s">
        <v>258</v>
      </c>
      <c r="N50" s="15" t="s">
        <v>321</v>
      </c>
      <c r="O50" s="15"/>
      <c r="P50" s="15">
        <v>3</v>
      </c>
      <c r="Q50" s="15"/>
      <c r="R50" s="15"/>
      <c r="S50" s="15"/>
      <c r="T50" s="31">
        <f t="shared" si="5"/>
        <v>3</v>
      </c>
      <c r="U50" s="15"/>
      <c r="V50" s="15"/>
      <c r="W50" s="15">
        <v>2</v>
      </c>
      <c r="X50" s="56">
        <f t="shared" si="6"/>
        <v>2</v>
      </c>
      <c r="Y50" s="37"/>
      <c r="Z50" s="37"/>
      <c r="AA50" s="37"/>
      <c r="AB50" s="37"/>
      <c r="AC50" s="57">
        <f t="shared" si="7"/>
        <v>0</v>
      </c>
      <c r="AD50" s="37"/>
      <c r="AE50" s="37"/>
      <c r="AF50" s="59"/>
      <c r="AG50" s="50">
        <f t="shared" si="8"/>
        <v>0</v>
      </c>
      <c r="AH50" s="63">
        <f t="shared" si="9"/>
        <v>5</v>
      </c>
      <c r="AI50" s="65">
        <v>0.32151270626734502</v>
      </c>
      <c r="AJ50" s="65">
        <f>_xlfn.IFNA(MATCH(A50,'Group B - Current Waitlist'!$A:$A,0)-1,"Not on waitlist")</f>
        <v>47</v>
      </c>
    </row>
    <row r="51" spans="1:36" x14ac:dyDescent="0.3">
      <c r="A51" s="15">
        <v>135246</v>
      </c>
      <c r="B51" s="15" t="s">
        <v>78</v>
      </c>
      <c r="C51" s="15">
        <v>343</v>
      </c>
      <c r="D51" s="15" t="s">
        <v>356</v>
      </c>
      <c r="E51" s="36" t="s">
        <v>227</v>
      </c>
      <c r="F51" s="17">
        <v>1.5</v>
      </c>
      <c r="G51" s="15" t="s">
        <v>27</v>
      </c>
      <c r="H51" s="15" t="s">
        <v>195</v>
      </c>
      <c r="I51" s="93">
        <v>45446.647715405095</v>
      </c>
      <c r="J51" s="93" t="s">
        <v>357</v>
      </c>
      <c r="K51" s="93" t="s">
        <v>276</v>
      </c>
      <c r="L51" s="15">
        <v>60517</v>
      </c>
      <c r="M51" s="15" t="s">
        <v>230</v>
      </c>
      <c r="N51" s="15" t="s">
        <v>247</v>
      </c>
      <c r="O51" s="15"/>
      <c r="P51" s="15">
        <v>3</v>
      </c>
      <c r="Q51" s="15"/>
      <c r="R51" s="15"/>
      <c r="S51" s="15"/>
      <c r="T51" s="31">
        <f t="shared" si="5"/>
        <v>3</v>
      </c>
      <c r="U51" s="15">
        <v>2</v>
      </c>
      <c r="V51" s="15"/>
      <c r="W51" s="15"/>
      <c r="X51" s="32">
        <f t="shared" si="6"/>
        <v>2</v>
      </c>
      <c r="Y51" s="15"/>
      <c r="Z51" s="15"/>
      <c r="AA51" s="15"/>
      <c r="AB51" s="15"/>
      <c r="AC51" s="33">
        <f t="shared" si="7"/>
        <v>0</v>
      </c>
      <c r="AD51" s="15"/>
      <c r="AE51" s="15"/>
      <c r="AF51" s="59"/>
      <c r="AG51" s="50">
        <f t="shared" si="8"/>
        <v>0</v>
      </c>
      <c r="AH51" s="63">
        <f t="shared" si="9"/>
        <v>5</v>
      </c>
      <c r="AI51" s="65">
        <v>0.312028809383124</v>
      </c>
      <c r="AJ51" s="65">
        <f>_xlfn.IFNA(MATCH(A51,'Group B - Current Waitlist'!$A:$A,0)-1,"Not on waitlist")</f>
        <v>48</v>
      </c>
    </row>
    <row r="52" spans="1:36" x14ac:dyDescent="0.3">
      <c r="A52" s="15">
        <v>134987</v>
      </c>
      <c r="B52" s="15" t="s">
        <v>243</v>
      </c>
      <c r="C52" s="15">
        <v>2020</v>
      </c>
      <c r="D52" s="15" t="s">
        <v>260</v>
      </c>
      <c r="E52" s="36" t="s">
        <v>243</v>
      </c>
      <c r="F52" s="17">
        <v>2.64</v>
      </c>
      <c r="G52" s="15" t="s">
        <v>27</v>
      </c>
      <c r="H52" s="15" t="s">
        <v>195</v>
      </c>
      <c r="I52" s="93">
        <v>45446.6688587963</v>
      </c>
      <c r="J52" s="93" t="s">
        <v>261</v>
      </c>
      <c r="K52" s="93" t="s">
        <v>262</v>
      </c>
      <c r="L52" s="15">
        <v>60188</v>
      </c>
      <c r="M52" s="15" t="s">
        <v>258</v>
      </c>
      <c r="N52" s="15" t="s">
        <v>263</v>
      </c>
      <c r="O52" s="15"/>
      <c r="P52" s="15">
        <v>3</v>
      </c>
      <c r="Q52" s="15"/>
      <c r="R52" s="15"/>
      <c r="S52" s="15"/>
      <c r="T52" s="31">
        <f t="shared" si="5"/>
        <v>3</v>
      </c>
      <c r="U52" s="15"/>
      <c r="V52" s="15"/>
      <c r="W52" s="15">
        <v>2</v>
      </c>
      <c r="X52" s="56">
        <f t="shared" si="6"/>
        <v>2</v>
      </c>
      <c r="Y52" s="37"/>
      <c r="Z52" s="37"/>
      <c r="AA52" s="37"/>
      <c r="AB52" s="37"/>
      <c r="AC52" s="57">
        <f t="shared" si="7"/>
        <v>0</v>
      </c>
      <c r="AD52" s="37"/>
      <c r="AE52" s="37"/>
      <c r="AF52" s="59"/>
      <c r="AG52" s="50">
        <f t="shared" si="8"/>
        <v>0</v>
      </c>
      <c r="AH52" s="63">
        <f t="shared" si="9"/>
        <v>5</v>
      </c>
      <c r="AI52" s="65">
        <v>0.29947075323320899</v>
      </c>
      <c r="AJ52" s="65">
        <f>_xlfn.IFNA(MATCH(A52,'Group B - Current Waitlist'!$A:$A,0)-1,"Not on waitlist")</f>
        <v>49</v>
      </c>
    </row>
    <row r="53" spans="1:36" x14ac:dyDescent="0.3">
      <c r="A53" s="15">
        <v>135178</v>
      </c>
      <c r="B53" s="15" t="s">
        <v>248</v>
      </c>
      <c r="C53" s="15">
        <v>2067</v>
      </c>
      <c r="D53" s="15" t="s">
        <v>249</v>
      </c>
      <c r="E53" s="36" t="s">
        <v>250</v>
      </c>
      <c r="F53" s="17">
        <v>0.88</v>
      </c>
      <c r="G53" s="15" t="s">
        <v>27</v>
      </c>
      <c r="H53" s="15" t="s">
        <v>195</v>
      </c>
      <c r="I53" s="93">
        <v>45446.615759016204</v>
      </c>
      <c r="J53" s="93" t="s">
        <v>249</v>
      </c>
      <c r="K53" s="93" t="s">
        <v>251</v>
      </c>
      <c r="L53" s="15">
        <v>60018</v>
      </c>
      <c r="M53" s="15" t="s">
        <v>198</v>
      </c>
      <c r="N53" s="15" t="s">
        <v>252</v>
      </c>
      <c r="O53" s="15"/>
      <c r="P53" s="15">
        <v>3</v>
      </c>
      <c r="Q53" s="15"/>
      <c r="R53" s="15"/>
      <c r="S53" s="15"/>
      <c r="T53" s="31">
        <f t="shared" si="5"/>
        <v>3</v>
      </c>
      <c r="U53" s="15">
        <v>2</v>
      </c>
      <c r="V53" s="15"/>
      <c r="W53" s="15" t="s">
        <v>205</v>
      </c>
      <c r="X53" s="56">
        <f t="shared" si="6"/>
        <v>2</v>
      </c>
      <c r="Y53" s="37"/>
      <c r="Z53" s="37"/>
      <c r="AA53" s="37"/>
      <c r="AB53" s="37"/>
      <c r="AC53" s="57">
        <f t="shared" si="7"/>
        <v>0</v>
      </c>
      <c r="AD53" s="37"/>
      <c r="AE53" s="37"/>
      <c r="AF53" s="59"/>
      <c r="AG53" s="50">
        <f t="shared" si="8"/>
        <v>0</v>
      </c>
      <c r="AH53" s="63">
        <f t="shared" si="9"/>
        <v>5</v>
      </c>
      <c r="AI53" s="65">
        <v>0.27113187705603398</v>
      </c>
      <c r="AJ53" s="65">
        <f>_xlfn.IFNA(MATCH(A53,'Group B - Current Waitlist'!$A:$A,0)-1,"Not on waitlist")</f>
        <v>50</v>
      </c>
    </row>
    <row r="54" spans="1:36" x14ac:dyDescent="0.3">
      <c r="A54" s="15">
        <v>135019</v>
      </c>
      <c r="B54" s="15" t="s">
        <v>243</v>
      </c>
      <c r="C54" s="15">
        <v>2020</v>
      </c>
      <c r="D54" s="15" t="s">
        <v>324</v>
      </c>
      <c r="E54" s="36" t="s">
        <v>243</v>
      </c>
      <c r="F54" s="17">
        <v>0.96</v>
      </c>
      <c r="G54" s="15" t="s">
        <v>27</v>
      </c>
      <c r="H54" s="15" t="s">
        <v>195</v>
      </c>
      <c r="I54" s="93">
        <v>45446.79048974537</v>
      </c>
      <c r="J54" s="93" t="s">
        <v>325</v>
      </c>
      <c r="K54" s="93" t="s">
        <v>276</v>
      </c>
      <c r="L54" s="15">
        <v>60517</v>
      </c>
      <c r="M54" s="15" t="s">
        <v>258</v>
      </c>
      <c r="N54" s="15" t="s">
        <v>321</v>
      </c>
      <c r="O54" s="15"/>
      <c r="P54" s="15">
        <v>3</v>
      </c>
      <c r="Q54" s="15"/>
      <c r="R54" s="15"/>
      <c r="S54" s="15"/>
      <c r="T54" s="31">
        <f t="shared" si="5"/>
        <v>3</v>
      </c>
      <c r="U54" s="15"/>
      <c r="V54" s="15"/>
      <c r="W54" s="15">
        <v>2</v>
      </c>
      <c r="X54" s="56">
        <f t="shared" si="6"/>
        <v>2</v>
      </c>
      <c r="Y54" s="37"/>
      <c r="Z54" s="37"/>
      <c r="AA54" s="37"/>
      <c r="AB54" s="37"/>
      <c r="AC54" s="57">
        <f t="shared" si="7"/>
        <v>0</v>
      </c>
      <c r="AD54" s="37"/>
      <c r="AE54" s="37"/>
      <c r="AF54" s="59"/>
      <c r="AG54" s="50">
        <f t="shared" si="8"/>
        <v>0</v>
      </c>
      <c r="AH54" s="63">
        <f t="shared" si="9"/>
        <v>5</v>
      </c>
      <c r="AI54" s="65">
        <v>0.26326644337927202</v>
      </c>
      <c r="AJ54" s="65">
        <f>_xlfn.IFNA(MATCH(A54,'Group B - Current Waitlist'!$A:$A,0)-1,"Not on waitlist")</f>
        <v>51</v>
      </c>
    </row>
    <row r="55" spans="1:36" x14ac:dyDescent="0.3">
      <c r="A55" s="15">
        <v>135104</v>
      </c>
      <c r="B55" s="15" t="s">
        <v>264</v>
      </c>
      <c r="C55" s="15">
        <v>2273</v>
      </c>
      <c r="D55" s="15" t="s">
        <v>265</v>
      </c>
      <c r="E55" s="36" t="s">
        <v>250</v>
      </c>
      <c r="F55" s="17">
        <v>3.96</v>
      </c>
      <c r="G55" s="15" t="s">
        <v>27</v>
      </c>
      <c r="H55" s="15" t="s">
        <v>195</v>
      </c>
      <c r="I55" s="93">
        <v>45446.580924490743</v>
      </c>
      <c r="J55" s="93" t="s">
        <v>266</v>
      </c>
      <c r="K55" s="93" t="s">
        <v>267</v>
      </c>
      <c r="L55" s="15">
        <v>60506</v>
      </c>
      <c r="M55" s="15" t="s">
        <v>268</v>
      </c>
      <c r="N55" s="15" t="s">
        <v>269</v>
      </c>
      <c r="O55" s="15"/>
      <c r="P55" s="15">
        <v>3</v>
      </c>
      <c r="Q55" s="15"/>
      <c r="R55" s="15"/>
      <c r="S55" s="15"/>
      <c r="T55" s="31">
        <f t="shared" si="5"/>
        <v>3</v>
      </c>
      <c r="U55" s="15"/>
      <c r="V55" s="15"/>
      <c r="W55" s="15">
        <v>2</v>
      </c>
      <c r="X55" s="56">
        <f t="shared" si="6"/>
        <v>2</v>
      </c>
      <c r="Y55" s="37"/>
      <c r="Z55" s="37"/>
      <c r="AA55" s="37"/>
      <c r="AB55" s="37"/>
      <c r="AC55" s="57">
        <f t="shared" si="7"/>
        <v>0</v>
      </c>
      <c r="AD55" s="37"/>
      <c r="AE55" s="37"/>
      <c r="AF55" s="59"/>
      <c r="AG55" s="50">
        <f t="shared" si="8"/>
        <v>0</v>
      </c>
      <c r="AH55" s="63">
        <f t="shared" si="9"/>
        <v>5</v>
      </c>
      <c r="AI55" s="65">
        <v>0.24459568229833201</v>
      </c>
      <c r="AJ55" s="65">
        <f>_xlfn.IFNA(MATCH(A55,'Group B - Current Waitlist'!$A:$A,0)-1,"Not on waitlist")</f>
        <v>52</v>
      </c>
    </row>
    <row r="56" spans="1:36" x14ac:dyDescent="0.3">
      <c r="A56" s="15">
        <v>134982</v>
      </c>
      <c r="B56" s="15" t="s">
        <v>243</v>
      </c>
      <c r="C56" s="15">
        <v>2020</v>
      </c>
      <c r="D56" s="15" t="s">
        <v>274</v>
      </c>
      <c r="E56" s="36" t="s">
        <v>243</v>
      </c>
      <c r="F56" s="17">
        <v>2.4</v>
      </c>
      <c r="G56" s="15" t="s">
        <v>27</v>
      </c>
      <c r="H56" s="15" t="s">
        <v>195</v>
      </c>
      <c r="I56" s="93">
        <v>45446.67035414352</v>
      </c>
      <c r="J56" s="93" t="s">
        <v>275</v>
      </c>
      <c r="K56" s="93" t="s">
        <v>276</v>
      </c>
      <c r="L56" s="15">
        <v>60517</v>
      </c>
      <c r="M56" s="15" t="s">
        <v>230</v>
      </c>
      <c r="N56" s="15" t="s">
        <v>258</v>
      </c>
      <c r="O56" s="15"/>
      <c r="P56" s="15">
        <v>3</v>
      </c>
      <c r="Q56" s="15"/>
      <c r="R56" s="15"/>
      <c r="S56" s="15"/>
      <c r="T56" s="31">
        <f t="shared" si="5"/>
        <v>3</v>
      </c>
      <c r="U56" s="15">
        <v>2</v>
      </c>
      <c r="V56" s="15"/>
      <c r="W56" s="15"/>
      <c r="X56" s="56">
        <f t="shared" si="6"/>
        <v>2</v>
      </c>
      <c r="Y56" s="51"/>
      <c r="Z56" s="51"/>
      <c r="AA56" s="51"/>
      <c r="AB56" s="51"/>
      <c r="AC56" s="57">
        <f t="shared" si="7"/>
        <v>0</v>
      </c>
      <c r="AD56" s="51"/>
      <c r="AE56" s="51"/>
      <c r="AF56" s="58"/>
      <c r="AG56" s="50">
        <f t="shared" si="8"/>
        <v>0</v>
      </c>
      <c r="AH56" s="63">
        <f t="shared" si="9"/>
        <v>5</v>
      </c>
      <c r="AI56" s="65">
        <v>0.22875098063471599</v>
      </c>
      <c r="AJ56" s="65">
        <f>_xlfn.IFNA(MATCH(A56,'Group B - Current Waitlist'!$A:$A,0)-1,"Not on waitlist")</f>
        <v>53</v>
      </c>
    </row>
    <row r="57" spans="1:36" x14ac:dyDescent="0.3">
      <c r="A57" s="15">
        <v>135188</v>
      </c>
      <c r="B57" s="15" t="s">
        <v>248</v>
      </c>
      <c r="C57" s="15">
        <v>2067</v>
      </c>
      <c r="D57" s="15" t="s">
        <v>256</v>
      </c>
      <c r="E57" s="36" t="s">
        <v>250</v>
      </c>
      <c r="F57" s="17">
        <v>0.77</v>
      </c>
      <c r="G57" s="15" t="s">
        <v>27</v>
      </c>
      <c r="H57" s="15" t="s">
        <v>195</v>
      </c>
      <c r="I57" s="93">
        <v>45446.615883287035</v>
      </c>
      <c r="J57" s="93" t="s">
        <v>256</v>
      </c>
      <c r="K57" s="93" t="s">
        <v>257</v>
      </c>
      <c r="L57" s="15">
        <v>60185</v>
      </c>
      <c r="M57" s="15" t="s">
        <v>258</v>
      </c>
      <c r="N57" s="15" t="s">
        <v>259</v>
      </c>
      <c r="O57" s="15"/>
      <c r="P57" s="15">
        <v>3</v>
      </c>
      <c r="Q57" s="15"/>
      <c r="R57" s="15"/>
      <c r="S57" s="15"/>
      <c r="T57" s="31">
        <f t="shared" si="5"/>
        <v>3</v>
      </c>
      <c r="U57" s="15">
        <v>2</v>
      </c>
      <c r="V57" s="15"/>
      <c r="W57" s="15" t="s">
        <v>205</v>
      </c>
      <c r="X57" s="56">
        <f t="shared" si="6"/>
        <v>2</v>
      </c>
      <c r="Y57" s="37"/>
      <c r="Z57" s="37"/>
      <c r="AA57" s="37"/>
      <c r="AB57" s="37"/>
      <c r="AC57" s="57">
        <f t="shared" si="7"/>
        <v>0</v>
      </c>
      <c r="AD57" s="37"/>
      <c r="AE57" s="37"/>
      <c r="AF57" s="59"/>
      <c r="AG57" s="50">
        <f t="shared" si="8"/>
        <v>0</v>
      </c>
      <c r="AH57" s="63">
        <f t="shared" si="9"/>
        <v>5</v>
      </c>
      <c r="AI57" s="65">
        <v>0.22274763026216601</v>
      </c>
      <c r="AJ57" s="65">
        <f>_xlfn.IFNA(MATCH(A57,'Group B - Current Waitlist'!$A:$A,0)-1,"Not on waitlist")</f>
        <v>54</v>
      </c>
    </row>
    <row r="58" spans="1:36" x14ac:dyDescent="0.3">
      <c r="A58" s="15">
        <v>135197</v>
      </c>
      <c r="B58" s="15" t="s">
        <v>248</v>
      </c>
      <c r="C58" s="15">
        <v>2067</v>
      </c>
      <c r="D58" s="15" t="s">
        <v>345</v>
      </c>
      <c r="E58" s="36" t="s">
        <v>250</v>
      </c>
      <c r="F58" s="17">
        <v>0.77</v>
      </c>
      <c r="G58" s="15" t="s">
        <v>27</v>
      </c>
      <c r="H58" s="15" t="s">
        <v>195</v>
      </c>
      <c r="I58" s="93">
        <v>45446.615575810189</v>
      </c>
      <c r="J58" s="93" t="s">
        <v>345</v>
      </c>
      <c r="K58" s="93" t="s">
        <v>346</v>
      </c>
      <c r="L58" s="15">
        <v>60047</v>
      </c>
      <c r="M58" s="15" t="s">
        <v>211</v>
      </c>
      <c r="N58" s="15" t="s">
        <v>347</v>
      </c>
      <c r="O58" s="15"/>
      <c r="P58" s="15">
        <v>3</v>
      </c>
      <c r="Q58" s="15"/>
      <c r="R58" s="15"/>
      <c r="S58" s="15"/>
      <c r="T58" s="31">
        <f t="shared" si="5"/>
        <v>3</v>
      </c>
      <c r="U58" s="15"/>
      <c r="V58" s="15"/>
      <c r="W58" s="15">
        <v>2</v>
      </c>
      <c r="X58" s="56">
        <f t="shared" si="6"/>
        <v>2</v>
      </c>
      <c r="Y58" s="37"/>
      <c r="Z58" s="37"/>
      <c r="AA58" s="37"/>
      <c r="AB58" s="37"/>
      <c r="AC58" s="57">
        <f t="shared" si="7"/>
        <v>0</v>
      </c>
      <c r="AD58" s="37"/>
      <c r="AE58" s="37"/>
      <c r="AF58" s="59"/>
      <c r="AG58" s="50">
        <f t="shared" si="8"/>
        <v>0</v>
      </c>
      <c r="AH58" s="63">
        <f t="shared" si="9"/>
        <v>5</v>
      </c>
      <c r="AI58" s="65">
        <v>0.176668165558303</v>
      </c>
      <c r="AJ58" s="65">
        <f>_xlfn.IFNA(MATCH(A58,'Group B - Current Waitlist'!$A:$A,0)-1,"Not on waitlist")</f>
        <v>55</v>
      </c>
    </row>
    <row r="59" spans="1:36" x14ac:dyDescent="0.3">
      <c r="A59" s="15">
        <v>135100</v>
      </c>
      <c r="B59" s="15" t="s">
        <v>295</v>
      </c>
      <c r="C59" s="15">
        <v>656</v>
      </c>
      <c r="D59" s="15" t="s">
        <v>296</v>
      </c>
      <c r="E59" s="36" t="s">
        <v>295</v>
      </c>
      <c r="F59" s="17">
        <v>2</v>
      </c>
      <c r="G59" s="15" t="s">
        <v>27</v>
      </c>
      <c r="H59" s="15" t="s">
        <v>195</v>
      </c>
      <c r="I59" s="93">
        <v>45446.411639444443</v>
      </c>
      <c r="J59" s="93" t="s">
        <v>297</v>
      </c>
      <c r="K59" s="93" t="s">
        <v>298</v>
      </c>
      <c r="L59" s="15">
        <v>60185</v>
      </c>
      <c r="M59" s="15" t="s">
        <v>247</v>
      </c>
      <c r="N59" s="15" t="s">
        <v>299</v>
      </c>
      <c r="O59" s="15"/>
      <c r="P59" s="15">
        <v>3</v>
      </c>
      <c r="Q59" s="15"/>
      <c r="R59" s="15"/>
      <c r="S59" s="15"/>
      <c r="T59" s="31">
        <f t="shared" si="5"/>
        <v>3</v>
      </c>
      <c r="U59" s="15"/>
      <c r="V59" s="15"/>
      <c r="W59" s="15">
        <v>2</v>
      </c>
      <c r="X59" s="56">
        <f t="shared" si="6"/>
        <v>2</v>
      </c>
      <c r="Y59" s="37"/>
      <c r="Z59" s="37"/>
      <c r="AA59" s="37"/>
      <c r="AB59" s="37"/>
      <c r="AC59" s="57">
        <f t="shared" si="7"/>
        <v>0</v>
      </c>
      <c r="AD59" s="37"/>
      <c r="AE59" s="37"/>
      <c r="AF59" s="59"/>
      <c r="AG59" s="50">
        <f t="shared" si="8"/>
        <v>0</v>
      </c>
      <c r="AH59" s="63">
        <f t="shared" si="9"/>
        <v>5</v>
      </c>
      <c r="AI59" s="65">
        <v>0.102359035024046</v>
      </c>
      <c r="AJ59" s="65">
        <f>_xlfn.IFNA(MATCH(A59,'Group B - Current Waitlist'!$A:$A,0)-1,"Not on waitlist")</f>
        <v>56</v>
      </c>
    </row>
    <row r="60" spans="1:36" x14ac:dyDescent="0.3">
      <c r="A60" s="15">
        <v>135005</v>
      </c>
      <c r="B60" s="15" t="s">
        <v>243</v>
      </c>
      <c r="C60" s="15">
        <v>2020</v>
      </c>
      <c r="D60" s="15" t="s">
        <v>365</v>
      </c>
      <c r="E60" s="36" t="s">
        <v>243</v>
      </c>
      <c r="F60" s="17">
        <v>1.08</v>
      </c>
      <c r="G60" s="15" t="s">
        <v>27</v>
      </c>
      <c r="H60" s="15" t="s">
        <v>195</v>
      </c>
      <c r="I60" s="93">
        <v>45446.794071388889</v>
      </c>
      <c r="J60" s="93" t="s">
        <v>366</v>
      </c>
      <c r="K60" s="93" t="s">
        <v>262</v>
      </c>
      <c r="L60" s="15">
        <v>60188</v>
      </c>
      <c r="M60" s="15" t="s">
        <v>258</v>
      </c>
      <c r="N60" s="15" t="s">
        <v>342</v>
      </c>
      <c r="O60" s="15"/>
      <c r="P60" s="15">
        <v>3</v>
      </c>
      <c r="Q60" s="15"/>
      <c r="R60" s="15"/>
      <c r="S60" s="15"/>
      <c r="T60" s="31">
        <f t="shared" si="5"/>
        <v>3</v>
      </c>
      <c r="U60" s="15">
        <v>2</v>
      </c>
      <c r="V60" s="15"/>
      <c r="W60" s="15"/>
      <c r="X60" s="56">
        <f t="shared" si="6"/>
        <v>2</v>
      </c>
      <c r="Y60" s="37"/>
      <c r="Z60" s="37"/>
      <c r="AA60" s="37"/>
      <c r="AB60" s="37"/>
      <c r="AC60" s="57">
        <f t="shared" si="7"/>
        <v>0</v>
      </c>
      <c r="AD60" s="37"/>
      <c r="AE60" s="37"/>
      <c r="AF60" s="59"/>
      <c r="AG60" s="50">
        <f t="shared" si="8"/>
        <v>0</v>
      </c>
      <c r="AH60" s="63">
        <f t="shared" si="9"/>
        <v>5</v>
      </c>
      <c r="AI60" s="65">
        <v>6.8243834274339402E-2</v>
      </c>
      <c r="AJ60" s="65">
        <f>_xlfn.IFNA(MATCH(A60,'Group B - Current Waitlist'!$A:$A,0)-1,"Not on waitlist")</f>
        <v>57</v>
      </c>
    </row>
    <row r="61" spans="1:36" x14ac:dyDescent="0.3">
      <c r="A61" s="15">
        <v>135173</v>
      </c>
      <c r="B61" s="15" t="s">
        <v>248</v>
      </c>
      <c r="C61" s="15">
        <v>2067</v>
      </c>
      <c r="D61" s="15" t="s">
        <v>343</v>
      </c>
      <c r="E61" s="36" t="s">
        <v>250</v>
      </c>
      <c r="F61" s="17">
        <v>1.43</v>
      </c>
      <c r="G61" s="15" t="s">
        <v>27</v>
      </c>
      <c r="H61" s="15" t="s">
        <v>195</v>
      </c>
      <c r="I61" s="93">
        <v>45446.615759016204</v>
      </c>
      <c r="J61" s="93" t="s">
        <v>343</v>
      </c>
      <c r="K61" s="93" t="s">
        <v>344</v>
      </c>
      <c r="L61" s="15">
        <v>60525</v>
      </c>
      <c r="M61" s="15" t="s">
        <v>198</v>
      </c>
      <c r="N61" s="15" t="s">
        <v>305</v>
      </c>
      <c r="O61" s="15"/>
      <c r="P61" s="15">
        <v>3</v>
      </c>
      <c r="Q61" s="15"/>
      <c r="R61" s="15"/>
      <c r="S61" s="15"/>
      <c r="T61" s="31">
        <f t="shared" si="5"/>
        <v>3</v>
      </c>
      <c r="U61" s="15">
        <v>2</v>
      </c>
      <c r="V61" s="15"/>
      <c r="W61" s="15" t="s">
        <v>205</v>
      </c>
      <c r="X61" s="56">
        <f t="shared" si="6"/>
        <v>2</v>
      </c>
      <c r="Y61" s="37"/>
      <c r="Z61" s="37"/>
      <c r="AA61" s="37"/>
      <c r="AB61" s="37"/>
      <c r="AC61" s="57">
        <f t="shared" si="7"/>
        <v>0</v>
      </c>
      <c r="AD61" s="37"/>
      <c r="AE61" s="37"/>
      <c r="AF61" s="59"/>
      <c r="AG61" s="50">
        <f t="shared" si="8"/>
        <v>0</v>
      </c>
      <c r="AH61" s="63">
        <f t="shared" si="9"/>
        <v>5</v>
      </c>
      <c r="AI61" s="65">
        <v>6.3635720075550503E-2</v>
      </c>
      <c r="AJ61" s="65">
        <f>_xlfn.IFNA(MATCH(A61,'Group B - Current Waitlist'!$A:$A,0)-1,"Not on waitlist")</f>
        <v>58</v>
      </c>
    </row>
    <row r="62" spans="1:36" x14ac:dyDescent="0.3">
      <c r="A62" s="15">
        <v>135009</v>
      </c>
      <c r="B62" s="15" t="s">
        <v>243</v>
      </c>
      <c r="C62" s="15">
        <v>2020</v>
      </c>
      <c r="D62" s="15" t="s">
        <v>360</v>
      </c>
      <c r="E62" s="36" t="s">
        <v>243</v>
      </c>
      <c r="F62" s="17">
        <v>0.96</v>
      </c>
      <c r="G62" s="15" t="s">
        <v>27</v>
      </c>
      <c r="H62" s="15" t="s">
        <v>195</v>
      </c>
      <c r="I62" s="93">
        <v>45446.79048974537</v>
      </c>
      <c r="J62" s="93" t="s">
        <v>361</v>
      </c>
      <c r="K62" s="93" t="s">
        <v>281</v>
      </c>
      <c r="L62" s="15">
        <v>60440</v>
      </c>
      <c r="M62" s="15" t="s">
        <v>230</v>
      </c>
      <c r="N62" s="15" t="s">
        <v>258</v>
      </c>
      <c r="O62" s="15"/>
      <c r="P62" s="15">
        <v>3</v>
      </c>
      <c r="Q62" s="15"/>
      <c r="R62" s="15"/>
      <c r="S62" s="15"/>
      <c r="T62" s="31">
        <f t="shared" si="5"/>
        <v>3</v>
      </c>
      <c r="U62" s="15">
        <v>2</v>
      </c>
      <c r="V62" s="15"/>
      <c r="W62" s="15"/>
      <c r="X62" s="56">
        <f t="shared" si="6"/>
        <v>2</v>
      </c>
      <c r="Y62" s="37"/>
      <c r="Z62" s="37"/>
      <c r="AA62" s="37"/>
      <c r="AB62" s="37"/>
      <c r="AC62" s="57">
        <f t="shared" si="7"/>
        <v>0</v>
      </c>
      <c r="AD62" s="37"/>
      <c r="AE62" s="37"/>
      <c r="AF62" s="59"/>
      <c r="AG62" s="50">
        <f t="shared" si="8"/>
        <v>0</v>
      </c>
      <c r="AH62" s="63">
        <f t="shared" si="9"/>
        <v>5</v>
      </c>
      <c r="AI62" s="65">
        <v>1.0486743969372801E-2</v>
      </c>
      <c r="AJ62" s="65">
        <f>_xlfn.IFNA(MATCH(A62,'Group B - Current Waitlist'!$A:$A,0)-1,"Not on waitlist")</f>
        <v>59</v>
      </c>
    </row>
    <row r="63" spans="1:36" x14ac:dyDescent="0.3">
      <c r="A63" s="15">
        <v>135067</v>
      </c>
      <c r="B63" s="15" t="s">
        <v>56</v>
      </c>
      <c r="C63" s="15">
        <v>145</v>
      </c>
      <c r="D63" s="15" t="s">
        <v>369</v>
      </c>
      <c r="E63" s="36" t="s">
        <v>56</v>
      </c>
      <c r="F63" s="17">
        <v>4.9989999999999997</v>
      </c>
      <c r="G63" s="15" t="s">
        <v>27</v>
      </c>
      <c r="H63" s="15" t="s">
        <v>195</v>
      </c>
      <c r="I63" s="93">
        <v>45446.303151666667</v>
      </c>
      <c r="J63" s="93" t="s">
        <v>370</v>
      </c>
      <c r="K63" s="93" t="s">
        <v>371</v>
      </c>
      <c r="L63" s="15">
        <v>60964</v>
      </c>
      <c r="M63" s="15" t="s">
        <v>237</v>
      </c>
      <c r="N63" s="15"/>
      <c r="O63" s="15"/>
      <c r="P63" s="15"/>
      <c r="Q63" s="15"/>
      <c r="R63" s="15">
        <v>1</v>
      </c>
      <c r="S63" s="15">
        <v>1</v>
      </c>
      <c r="T63" s="31">
        <f t="shared" si="5"/>
        <v>2</v>
      </c>
      <c r="U63" s="15"/>
      <c r="V63" s="15"/>
      <c r="W63" s="15"/>
      <c r="X63" s="32">
        <f t="shared" si="6"/>
        <v>0</v>
      </c>
      <c r="Y63" s="15"/>
      <c r="Z63" s="15"/>
      <c r="AA63" s="15"/>
      <c r="AB63" s="15"/>
      <c r="AC63" s="33">
        <f t="shared" si="7"/>
        <v>0</v>
      </c>
      <c r="AD63" s="15">
        <v>1</v>
      </c>
      <c r="AE63" s="15" t="s">
        <v>205</v>
      </c>
      <c r="AF63" s="15">
        <v>0.84999999999999987</v>
      </c>
      <c r="AG63" s="50">
        <f t="shared" si="8"/>
        <v>1.8499999999999999</v>
      </c>
      <c r="AH63" s="63">
        <f t="shared" si="9"/>
        <v>3.8499999999999996</v>
      </c>
      <c r="AI63" s="65">
        <v>0.14757286882950699</v>
      </c>
      <c r="AJ63" s="65" t="str">
        <f>_xlfn.IFNA(MATCH(A63,'Group B - Current Waitlist'!$A:$A,0)-1,"Not on waitlist")</f>
        <v>Not on waitlist</v>
      </c>
    </row>
    <row r="64" spans="1:36" x14ac:dyDescent="0.3">
      <c r="A64" s="15">
        <v>123820</v>
      </c>
      <c r="B64" s="15" t="s">
        <v>206</v>
      </c>
      <c r="C64" s="15">
        <v>2083</v>
      </c>
      <c r="D64" s="15" t="s">
        <v>372</v>
      </c>
      <c r="E64" s="36" t="s">
        <v>208</v>
      </c>
      <c r="F64" s="17">
        <v>3</v>
      </c>
      <c r="G64" s="15" t="s">
        <v>27</v>
      </c>
      <c r="H64" s="15" t="s">
        <v>195</v>
      </c>
      <c r="I64" s="93">
        <v>45446.581102013886</v>
      </c>
      <c r="J64" s="93" t="s">
        <v>373</v>
      </c>
      <c r="K64" s="93" t="s">
        <v>374</v>
      </c>
      <c r="L64" s="15">
        <v>60450</v>
      </c>
      <c r="M64" s="15" t="s">
        <v>375</v>
      </c>
      <c r="N64" s="15"/>
      <c r="O64" s="15"/>
      <c r="P64" s="15"/>
      <c r="Q64" s="15"/>
      <c r="R64" s="15">
        <v>1</v>
      </c>
      <c r="S64" s="15">
        <v>1</v>
      </c>
      <c r="T64" s="31">
        <f t="shared" si="5"/>
        <v>2</v>
      </c>
      <c r="U64" s="15"/>
      <c r="V64" s="15"/>
      <c r="W64" s="15"/>
      <c r="X64" s="32">
        <f t="shared" si="6"/>
        <v>0</v>
      </c>
      <c r="Y64" s="15"/>
      <c r="Z64" s="15"/>
      <c r="AA64" s="15"/>
      <c r="AB64" s="15"/>
      <c r="AC64" s="33">
        <f t="shared" si="7"/>
        <v>0</v>
      </c>
      <c r="AD64" s="15">
        <v>1</v>
      </c>
      <c r="AE64" s="15"/>
      <c r="AF64" s="15">
        <v>0.5</v>
      </c>
      <c r="AG64" s="50">
        <f t="shared" si="8"/>
        <v>1.5</v>
      </c>
      <c r="AH64" s="63">
        <f t="shared" si="9"/>
        <v>3.5</v>
      </c>
      <c r="AI64" s="65">
        <v>0.79427738874617904</v>
      </c>
      <c r="AJ64" s="65" t="str">
        <f>_xlfn.IFNA(MATCH(A64,'Group B - Current Waitlist'!$A:$A,0)-1,"Not on waitlist")</f>
        <v>Not on waitlist</v>
      </c>
    </row>
    <row r="65" spans="1:36" x14ac:dyDescent="0.3">
      <c r="A65" s="15">
        <v>135092</v>
      </c>
      <c r="B65" s="15" t="s">
        <v>150</v>
      </c>
      <c r="C65" s="15">
        <v>1101</v>
      </c>
      <c r="D65" s="15" t="s">
        <v>376</v>
      </c>
      <c r="E65" s="36" t="s">
        <v>150</v>
      </c>
      <c r="F65" s="17">
        <v>4.95</v>
      </c>
      <c r="G65" s="15" t="s">
        <v>27</v>
      </c>
      <c r="H65" s="15" t="s">
        <v>195</v>
      </c>
      <c r="I65" s="93">
        <v>45446.445233078703</v>
      </c>
      <c r="J65" s="93" t="s">
        <v>377</v>
      </c>
      <c r="K65" s="93" t="s">
        <v>378</v>
      </c>
      <c r="L65" s="15">
        <v>60124</v>
      </c>
      <c r="M65" s="15" t="s">
        <v>268</v>
      </c>
      <c r="N65" s="15" t="s">
        <v>379</v>
      </c>
      <c r="O65" s="15"/>
      <c r="P65" s="15"/>
      <c r="Q65" s="15"/>
      <c r="R65" s="15">
        <v>1</v>
      </c>
      <c r="S65" s="15">
        <v>1</v>
      </c>
      <c r="T65" s="31">
        <f t="shared" si="5"/>
        <v>2</v>
      </c>
      <c r="U65" s="15"/>
      <c r="V65" s="15"/>
      <c r="W65" s="15" t="s">
        <v>205</v>
      </c>
      <c r="X65" s="32">
        <f t="shared" si="6"/>
        <v>0</v>
      </c>
      <c r="Y65" s="15"/>
      <c r="Z65" s="15"/>
      <c r="AA65" s="15"/>
      <c r="AB65" s="15"/>
      <c r="AC65" s="33">
        <f t="shared" si="7"/>
        <v>0</v>
      </c>
      <c r="AD65" s="15">
        <v>1</v>
      </c>
      <c r="AE65" s="37"/>
      <c r="AF65" s="15">
        <v>0.45</v>
      </c>
      <c r="AG65" s="50">
        <f t="shared" si="8"/>
        <v>1.45</v>
      </c>
      <c r="AH65" s="63">
        <f t="shared" si="9"/>
        <v>3.45</v>
      </c>
      <c r="AI65" s="65">
        <v>0.34186082116377797</v>
      </c>
      <c r="AJ65" s="65" t="str">
        <f>_xlfn.IFNA(MATCH(A65,'Group B - Current Waitlist'!$A:$A,0)-1,"Not on waitlist")</f>
        <v>Not on waitlist</v>
      </c>
    </row>
    <row r="66" spans="1:36" x14ac:dyDescent="0.3">
      <c r="A66" s="15">
        <v>135096</v>
      </c>
      <c r="B66" s="15" t="s">
        <v>84</v>
      </c>
      <c r="C66" s="15">
        <v>136</v>
      </c>
      <c r="D66" s="15" t="s">
        <v>380</v>
      </c>
      <c r="E66" s="36" t="s">
        <v>381</v>
      </c>
      <c r="F66" s="17">
        <v>5</v>
      </c>
      <c r="G66" s="15" t="s">
        <v>27</v>
      </c>
      <c r="H66" s="15" t="s">
        <v>195</v>
      </c>
      <c r="I66" s="93">
        <v>45446.335740972223</v>
      </c>
      <c r="J66" s="93" t="s">
        <v>382</v>
      </c>
      <c r="K66" s="93" t="s">
        <v>383</v>
      </c>
      <c r="L66" s="15">
        <v>60447</v>
      </c>
      <c r="M66" s="15" t="s">
        <v>230</v>
      </c>
      <c r="N66" s="15" t="s">
        <v>384</v>
      </c>
      <c r="O66" s="15"/>
      <c r="P66" s="15"/>
      <c r="Q66" s="15"/>
      <c r="R66" s="15">
        <v>1</v>
      </c>
      <c r="S66" s="15">
        <v>1</v>
      </c>
      <c r="T66" s="31">
        <f t="shared" si="5"/>
        <v>2</v>
      </c>
      <c r="U66" s="15"/>
      <c r="V66" s="15"/>
      <c r="W66" s="15" t="s">
        <v>205</v>
      </c>
      <c r="X66" s="32">
        <f t="shared" si="6"/>
        <v>0</v>
      </c>
      <c r="Y66" s="15"/>
      <c r="Z66" s="15"/>
      <c r="AA66" s="15"/>
      <c r="AB66" s="15"/>
      <c r="AC66" s="33">
        <f t="shared" si="7"/>
        <v>0</v>
      </c>
      <c r="AD66" s="15">
        <v>1</v>
      </c>
      <c r="AE66" s="15" t="s">
        <v>205</v>
      </c>
      <c r="AF66" s="15">
        <v>0.34999999999999964</v>
      </c>
      <c r="AG66" s="50">
        <f t="shared" si="8"/>
        <v>1.3499999999999996</v>
      </c>
      <c r="AH66" s="63">
        <f t="shared" si="9"/>
        <v>3.3499999999999996</v>
      </c>
      <c r="AI66" s="65">
        <v>0.91419048542812398</v>
      </c>
      <c r="AJ66" s="65" t="str">
        <f>_xlfn.IFNA(MATCH(A66,'Group B - Current Waitlist'!$A:$A,0)-1,"Not on waitlist")</f>
        <v>Not on waitlist</v>
      </c>
    </row>
    <row r="67" spans="1:36" x14ac:dyDescent="0.3">
      <c r="A67" s="15">
        <v>135003</v>
      </c>
      <c r="B67" s="15" t="s">
        <v>243</v>
      </c>
      <c r="C67" s="15">
        <v>2020</v>
      </c>
      <c r="D67" s="15" t="s">
        <v>385</v>
      </c>
      <c r="E67" s="36" t="s">
        <v>243</v>
      </c>
      <c r="F67" s="17">
        <v>1.32</v>
      </c>
      <c r="G67" s="15" t="s">
        <v>27</v>
      </c>
      <c r="H67" s="15" t="s">
        <v>195</v>
      </c>
      <c r="I67" s="93">
        <v>45446.795474502316</v>
      </c>
      <c r="J67" s="93" t="s">
        <v>386</v>
      </c>
      <c r="K67" s="93" t="s">
        <v>267</v>
      </c>
      <c r="L67" s="15">
        <v>60502</v>
      </c>
      <c r="M67" s="15" t="s">
        <v>258</v>
      </c>
      <c r="N67" s="15" t="s">
        <v>387</v>
      </c>
      <c r="O67" s="15"/>
      <c r="P67" s="15">
        <v>3</v>
      </c>
      <c r="Q67" s="15"/>
      <c r="R67" s="15"/>
      <c r="S67" s="15"/>
      <c r="T67" s="31">
        <f t="shared" si="5"/>
        <v>3</v>
      </c>
      <c r="U67" s="15"/>
      <c r="V67" s="15"/>
      <c r="W67" s="15" t="s">
        <v>205</v>
      </c>
      <c r="X67" s="56">
        <f t="shared" si="6"/>
        <v>0</v>
      </c>
      <c r="Y67" s="37"/>
      <c r="Z67" s="37"/>
      <c r="AA67" s="37"/>
      <c r="AB67" s="37"/>
      <c r="AC67" s="57">
        <f t="shared" si="7"/>
        <v>0</v>
      </c>
      <c r="AD67" s="37"/>
      <c r="AE67" s="37"/>
      <c r="AF67" s="59"/>
      <c r="AG67" s="50">
        <f t="shared" si="8"/>
        <v>0</v>
      </c>
      <c r="AH67" s="63">
        <f t="shared" si="9"/>
        <v>3</v>
      </c>
      <c r="AI67" s="65">
        <v>0.80290035663441095</v>
      </c>
      <c r="AJ67" s="65" t="str">
        <f>_xlfn.IFNA(MATCH(A67,'Group B - Current Waitlist'!$A:$A,0)-1,"Not on waitlist")</f>
        <v>Not on waitlist</v>
      </c>
    </row>
    <row r="68" spans="1:36" x14ac:dyDescent="0.3">
      <c r="A68" s="15">
        <v>135093</v>
      </c>
      <c r="B68" s="15" t="s">
        <v>388</v>
      </c>
      <c r="C68" s="15">
        <v>96</v>
      </c>
      <c r="D68" s="15" t="s">
        <v>389</v>
      </c>
      <c r="E68" s="36" t="s">
        <v>388</v>
      </c>
      <c r="F68" s="17">
        <v>2</v>
      </c>
      <c r="G68" s="15" t="s">
        <v>27</v>
      </c>
      <c r="H68" s="15" t="s">
        <v>195</v>
      </c>
      <c r="I68" s="93">
        <v>45446.303186435187</v>
      </c>
      <c r="J68" s="93" t="s">
        <v>390</v>
      </c>
      <c r="K68" s="93" t="s">
        <v>272</v>
      </c>
      <c r="L68" s="15">
        <v>61764</v>
      </c>
      <c r="M68" s="15" t="s">
        <v>273</v>
      </c>
      <c r="N68" s="15"/>
      <c r="O68" s="37"/>
      <c r="P68" s="37"/>
      <c r="Q68" s="37"/>
      <c r="R68" s="37"/>
      <c r="S68" s="37"/>
      <c r="T68" s="60">
        <f t="shared" si="5"/>
        <v>0</v>
      </c>
      <c r="U68" s="37"/>
      <c r="V68" s="37"/>
      <c r="W68" s="37"/>
      <c r="X68" s="56">
        <f t="shared" si="6"/>
        <v>0</v>
      </c>
      <c r="Y68" s="37"/>
      <c r="Z68" s="37"/>
      <c r="AA68" s="37"/>
      <c r="AB68" s="37"/>
      <c r="AC68" s="57">
        <f t="shared" si="7"/>
        <v>0</v>
      </c>
      <c r="AD68" s="37">
        <v>1</v>
      </c>
      <c r="AE68" s="37"/>
      <c r="AF68" s="15">
        <v>0.79999999999999982</v>
      </c>
      <c r="AG68" s="50">
        <f t="shared" si="8"/>
        <v>1.7999999999999998</v>
      </c>
      <c r="AH68" s="63">
        <f t="shared" si="9"/>
        <v>1.7999999999999998</v>
      </c>
      <c r="AI68" s="65">
        <v>0.71059077445996099</v>
      </c>
      <c r="AJ68" s="65" t="str">
        <f>_xlfn.IFNA(MATCH(A68,'Group B - Current Waitlist'!$A:$A,0)-1,"Not on waitlist")</f>
        <v>Not on waitlist</v>
      </c>
    </row>
    <row r="69" spans="1:36" x14ac:dyDescent="0.3">
      <c r="A69" s="79">
        <v>135184</v>
      </c>
      <c r="B69" s="79" t="s">
        <v>248</v>
      </c>
      <c r="C69" s="79">
        <v>2067</v>
      </c>
      <c r="D69" s="79" t="s">
        <v>391</v>
      </c>
      <c r="E69" s="80" t="s">
        <v>250</v>
      </c>
      <c r="F69" s="81">
        <v>0.99</v>
      </c>
      <c r="G69" s="79" t="s">
        <v>27</v>
      </c>
      <c r="H69" s="79" t="s">
        <v>195</v>
      </c>
      <c r="I69" s="93">
        <v>45446.615759016204</v>
      </c>
      <c r="J69" s="93" t="s">
        <v>392</v>
      </c>
      <c r="K69" s="93" t="s">
        <v>251</v>
      </c>
      <c r="L69" s="15">
        <v>60018</v>
      </c>
      <c r="M69" s="15" t="s">
        <v>198</v>
      </c>
      <c r="N69" s="15" t="s">
        <v>252</v>
      </c>
      <c r="O69" s="79"/>
      <c r="P69" s="79">
        <v>3</v>
      </c>
      <c r="Q69" s="79"/>
      <c r="R69" s="79"/>
      <c r="S69" s="79"/>
      <c r="T69" s="82">
        <f t="shared" si="5"/>
        <v>3</v>
      </c>
      <c r="U69" s="79">
        <v>2</v>
      </c>
      <c r="V69" s="79"/>
      <c r="W69" s="79" t="s">
        <v>205</v>
      </c>
      <c r="X69" s="83">
        <f t="shared" si="6"/>
        <v>2</v>
      </c>
      <c r="Y69" s="84"/>
      <c r="Z69" s="84"/>
      <c r="AA69" s="84"/>
      <c r="AB69" s="84"/>
      <c r="AC69" s="85">
        <f t="shared" si="7"/>
        <v>0</v>
      </c>
      <c r="AD69" s="84"/>
      <c r="AE69" s="84"/>
      <c r="AF69" s="86"/>
      <c r="AG69" s="87">
        <f t="shared" si="8"/>
        <v>0</v>
      </c>
      <c r="AH69" s="88">
        <v>0</v>
      </c>
      <c r="AI69" s="89">
        <v>0.65732035574959802</v>
      </c>
      <c r="AJ69" s="89" t="str">
        <f>_xlfn.IFNA(MATCH(A69,'Group B - Current Waitlist'!$A:$A,0)-1,"Not on waitlist")</f>
        <v>Not on waitlist</v>
      </c>
    </row>
  </sheetData>
  <autoFilter ref="A6:AJ69" xr:uid="{F08A4D9A-B09F-4849-8BAE-5AC670EF0B88}">
    <sortState xmlns:xlrd2="http://schemas.microsoft.com/office/spreadsheetml/2017/richdata2" ref="A7:AJ69">
      <sortCondition descending="1" ref="AH7:AH69"/>
      <sortCondition descending="1" ref="AI7:AI69"/>
    </sortState>
  </autoFilter>
  <sortState xmlns:xlrd2="http://schemas.microsoft.com/office/spreadsheetml/2017/richdata2" ref="A7:AJ69">
    <sortCondition descending="1" ref="AH7:AH69"/>
    <sortCondition descending="1" ref="AI7:AI69"/>
  </sortState>
  <mergeCells count="5">
    <mergeCell ref="O3:T5"/>
    <mergeCell ref="U3:X5"/>
    <mergeCell ref="Y3:AC5"/>
    <mergeCell ref="AD3:AG5"/>
    <mergeCell ref="O1:A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C463C-9F76-4CAE-93CF-2C504FFF0461}">
  <dimension ref="A1:O67"/>
  <sheetViews>
    <sheetView showGridLines="0" tabSelected="1" zoomScale="115" zoomScaleNormal="115" workbookViewId="0">
      <selection activeCell="G60" sqref="G60"/>
    </sheetView>
  </sheetViews>
  <sheetFormatPr defaultRowHeight="14.4" x14ac:dyDescent="0.3"/>
  <cols>
    <col min="2" max="2" width="20.21875" bestFit="1" customWidth="1"/>
    <col min="3" max="3" width="9.21875" customWidth="1"/>
    <col min="4" max="4" width="29" customWidth="1"/>
    <col min="5" max="5" width="19.21875" customWidth="1"/>
    <col min="8" max="8" width="13.77734375" customWidth="1"/>
    <col min="9" max="9" width="15.21875" bestFit="1" customWidth="1"/>
    <col min="10" max="10" width="8.77734375" style="48"/>
    <col min="11" max="11" width="14.44140625" customWidth="1"/>
    <col min="15" max="15" width="13" customWidth="1"/>
  </cols>
  <sheetData>
    <row r="1" spans="1:15" ht="86.4" x14ac:dyDescent="0.3">
      <c r="A1" s="74" t="s">
        <v>49</v>
      </c>
      <c r="B1" s="74" t="s">
        <v>15</v>
      </c>
      <c r="C1" s="74" t="s">
        <v>50</v>
      </c>
      <c r="D1" s="74" t="s">
        <v>13</v>
      </c>
      <c r="E1" s="74" t="s">
        <v>16</v>
      </c>
      <c r="F1" s="75" t="s">
        <v>51</v>
      </c>
      <c r="G1" s="76" t="s">
        <v>52</v>
      </c>
      <c r="H1" s="76" t="s">
        <v>53</v>
      </c>
      <c r="I1" s="77" t="s">
        <v>20</v>
      </c>
      <c r="J1" s="78" t="s">
        <v>54</v>
      </c>
      <c r="K1" s="21" t="s">
        <v>21</v>
      </c>
      <c r="L1" s="21" t="s">
        <v>22</v>
      </c>
      <c r="M1" s="21" t="s">
        <v>23</v>
      </c>
      <c r="N1" s="21" t="s">
        <v>24</v>
      </c>
      <c r="O1" s="21" t="s">
        <v>25</v>
      </c>
    </row>
    <row r="2" spans="1:15" x14ac:dyDescent="0.3">
      <c r="A2" s="22">
        <v>132469</v>
      </c>
      <c r="B2" s="22" t="s">
        <v>393</v>
      </c>
      <c r="C2" s="22">
        <v>2236</v>
      </c>
      <c r="D2" s="22" t="s">
        <v>394</v>
      </c>
      <c r="E2" s="22" t="s">
        <v>395</v>
      </c>
      <c r="F2" s="22">
        <v>4.99</v>
      </c>
      <c r="G2" s="22">
        <v>5.25</v>
      </c>
      <c r="H2" s="22" t="s">
        <v>42</v>
      </c>
      <c r="I2" s="23">
        <v>45405.670138888891</v>
      </c>
      <c r="J2" s="67" t="s">
        <v>57</v>
      </c>
      <c r="K2" s="22" t="s">
        <v>396</v>
      </c>
      <c r="L2" s="22" t="s">
        <v>397</v>
      </c>
      <c r="M2" s="22">
        <v>60512</v>
      </c>
      <c r="N2" s="22" t="s">
        <v>375</v>
      </c>
      <c r="O2" s="22"/>
    </row>
    <row r="3" spans="1:15" x14ac:dyDescent="0.3">
      <c r="A3" s="22">
        <v>134521</v>
      </c>
      <c r="B3" s="22" t="s">
        <v>398</v>
      </c>
      <c r="C3" s="22">
        <v>1085</v>
      </c>
      <c r="D3" s="22" t="s">
        <v>174</v>
      </c>
      <c r="E3" s="22" t="s">
        <v>174</v>
      </c>
      <c r="F3" s="22">
        <v>4.99</v>
      </c>
      <c r="G3" s="22">
        <v>5.25</v>
      </c>
      <c r="H3" s="22" t="s">
        <v>42</v>
      </c>
      <c r="I3" s="23">
        <v>45433.575698969908</v>
      </c>
      <c r="J3" s="67">
        <v>2</v>
      </c>
      <c r="K3" s="22" t="s">
        <v>399</v>
      </c>
      <c r="L3" s="22" t="s">
        <v>400</v>
      </c>
      <c r="M3" s="22">
        <v>61360</v>
      </c>
      <c r="N3" s="22" t="s">
        <v>401</v>
      </c>
      <c r="O3" s="22"/>
    </row>
    <row r="4" spans="1:15" x14ac:dyDescent="0.3">
      <c r="A4" s="22">
        <v>134899</v>
      </c>
      <c r="B4" s="22" t="s">
        <v>402</v>
      </c>
      <c r="C4" s="22">
        <v>13</v>
      </c>
      <c r="D4" s="22" t="s">
        <v>403</v>
      </c>
      <c r="E4" s="22" t="s">
        <v>403</v>
      </c>
      <c r="F4" s="22">
        <v>2.988</v>
      </c>
      <c r="G4" s="22">
        <v>5.0999999999999996</v>
      </c>
      <c r="H4" s="22" t="s">
        <v>42</v>
      </c>
      <c r="I4" s="23">
        <v>45436.606876689817</v>
      </c>
      <c r="J4" s="67">
        <v>3</v>
      </c>
      <c r="K4" s="22" t="s">
        <v>404</v>
      </c>
      <c r="L4" s="22" t="s">
        <v>210</v>
      </c>
      <c r="M4" s="22">
        <v>60099</v>
      </c>
      <c r="N4" s="22" t="s">
        <v>211</v>
      </c>
      <c r="O4" s="22" t="s">
        <v>405</v>
      </c>
    </row>
    <row r="5" spans="1:15" x14ac:dyDescent="0.3">
      <c r="A5" s="15">
        <v>135110</v>
      </c>
      <c r="B5" s="15" t="str">
        <f>IF(_xlfn.XLOOKUP(A5,'Group B - Scores'!$A$7:$A$69,'Group B - Scores'!$D$7:$D$69,0)=0,"",_xlfn.XLOOKUP(A5,'Group B - Scores'!$A$7:$A$69,'Group B - Scores'!$D$7:$D$69,0))</f>
        <v>Thorn Grove Solar</v>
      </c>
      <c r="C5" s="15">
        <f>IF(_xlfn.XLOOKUP(A5,'Group B - Scores'!$A$7:$A$69,'Group B - Scores'!$C$7:$C$69,0)=0,"",_xlfn.XLOOKUP(A5,'Group B - Scores'!$A$7:$A$69,'Group B - Scores'!$C$7:$C$69,0))</f>
        <v>60</v>
      </c>
      <c r="D5" s="15" t="str">
        <f>IF(_xlfn.XLOOKUP(A5,'Group B - Scores'!$A$7:$A$69,'Group B - Scores'!$B$7:$B$69,0)=0,"",_xlfn.XLOOKUP(A5,'Group B - Scores'!$A$7:$A$69,'Group B - Scores'!$B$7:$B$69,0))</f>
        <v>OneEnergy Development, LLC</v>
      </c>
      <c r="E5" s="15" t="str">
        <f>IF(_xlfn.XLOOKUP(A5,'Group B - Scores'!$A$7:$A$69,'Group B - Scores'!$E$7:$E$69,0)=0,"",_xlfn.XLOOKUP(A5,'Group B - Scores'!$A$7:$A$69,'Group B - Scores'!$E$7:$E$69,0))</f>
        <v>OneEnergy Development, LLC</v>
      </c>
      <c r="F5" s="16">
        <f>IF(_xlfn.XLOOKUP(A5,'Group B - Scores'!$A$7:$A$69,'Group B - Scores'!$F$7:$F$69,0)=0,"",_xlfn.XLOOKUP(A5,'Group B - Scores'!$A$7:$A$69,'Group B - Scores'!$F$7:$F$69,0))</f>
        <v>5</v>
      </c>
      <c r="G5" s="17">
        <f>IF(_xlfn.XLOOKUP(A5,'Group B - Scores'!$A$7:$A$69,'Group B - Scores'!$AH$7:$AH$69,0)=0,"",_xlfn.XLOOKUP(A5,'Group B - Scores'!$A$7:$A$69,'Group B - Scores'!$AH$7:$AH$69,0))</f>
        <v>12.25</v>
      </c>
      <c r="H5" s="19">
        <f>IF(_xlfn.XLOOKUP(A5,'Group B - Scores'!$A$7:$A$69,'Group B - Scores'!$AI$7:$AI$69,0)=0,"",_xlfn.XLOOKUP(A5,'Group B - Scores'!$A$7:$A$69,'Group B - Scores'!$AI$7:$AI$69,0))</f>
        <v>0.51225352422331705</v>
      </c>
      <c r="I5" s="18">
        <f>IF(_xlfn.XLOOKUP(A5,'Group B - Scores'!$A$7:$A$69,'Group B - Scores'!$I$7:$I$69,0)=0,"",_xlfn.XLOOKUP(A5,'Group B - Scores'!$A$7:$A$69,'Group B - Scores'!$I$7:$I$69,0))</f>
        <v>45446.564698206021</v>
      </c>
      <c r="J5" s="67">
        <f>IF(ISBLANK(A5),"",J4+1)</f>
        <v>4</v>
      </c>
      <c r="K5" s="19" t="str">
        <f>IF(_xlfn.XLOOKUP(A5,'Group B - Scores'!$A$7:$A$69,'Group B - Scores'!$J$7:$J$69,0)=0,"",_xlfn.XLOOKUP(A5,'Group B - Scores'!$A$7:$A$69,'Group B - Scores'!$J$7:$J$69,0))</f>
        <v>2116 State Street</v>
      </c>
      <c r="L5" s="15" t="str">
        <f>IF(_xlfn.XLOOKUP(A5,'Group B - Scores'!$A$7:$A$69,'Group B - Scores'!$K$7:$K$69,0)=0,"",_xlfn.XLOOKUP(A5,'Group B - Scores'!$A$7:$A$69,'Group B - Scores'!$K$7:$K$69,0))</f>
        <v>Chicago Heights</v>
      </c>
      <c r="M5" s="15">
        <f>IF(_xlfn.XLOOKUP(A5,'Group B - Scores'!$A$7:$A$69,'Group B - Scores'!$L$7:$L$69,0)=0,"",_xlfn.XLOOKUP(A5,'Group B - Scores'!$A$7:$A$69,'Group B - Scores'!$L$7:$L$69,0))</f>
        <v>60411</v>
      </c>
      <c r="N5" s="15" t="str">
        <f>IF(_xlfn.XLOOKUP(A5,'Group B - Scores'!$A$7:$A$69,'Group B - Scores'!$M$7:$M$69,0)=0,"",_xlfn.XLOOKUP(A5,'Group B - Scores'!$A$7:$A$69,'Group B - Scores'!$M$7:$M$69,0))</f>
        <v>Cook</v>
      </c>
      <c r="O5" s="15" t="str">
        <f>IF(_xlfn.XLOOKUP(A5,'Group B - Scores'!$A$7:$A$69,'Group B - Scores'!$N$7:$N$69,0)=0,"",_xlfn.XLOOKUP(A5,'Group B - Scores'!$A$7:$A$69,'Group B - Scores'!$N$7:$N$69,0))</f>
        <v xml:space="preserve">Bloom </v>
      </c>
    </row>
    <row r="6" spans="1:15" x14ac:dyDescent="0.3">
      <c r="A6" s="15">
        <v>135120</v>
      </c>
      <c r="B6" s="15" t="str">
        <f>IF(_xlfn.XLOOKUP(A6,'Group B - Scores'!$A$7:$A$69,'Group B - Scores'!$D$7:$D$69,0)=0,"",_xlfn.XLOOKUP(A6,'Group B - Scores'!$A$7:$A$69,'Group B - Scores'!$D$7:$D$69,0))</f>
        <v>Freeport Solar South</v>
      </c>
      <c r="C6" s="15">
        <f>IF(_xlfn.XLOOKUP(A6,'Group B - Scores'!$A$7:$A$69,'Group B - Scores'!$C$7:$C$69,0)=0,"",_xlfn.XLOOKUP(A6,'Group B - Scores'!$A$7:$A$69,'Group B - Scores'!$C$7:$C$69,0))</f>
        <v>175</v>
      </c>
      <c r="D6" s="15" t="str">
        <f>IF(_xlfn.XLOOKUP(A6,'Group B - Scores'!$A$7:$A$69,'Group B - Scores'!$B$7:$B$69,0)=0,"",_xlfn.XLOOKUP(A6,'Group B - Scores'!$A$7:$A$69,'Group B - Scores'!$B$7:$B$69,0))</f>
        <v>Ameresco, Inc.</v>
      </c>
      <c r="E6" s="15" t="str">
        <f>IF(_xlfn.XLOOKUP(A6,'Group B - Scores'!$A$7:$A$69,'Group B - Scores'!$E$7:$E$69,0)=0,"",_xlfn.XLOOKUP(A6,'Group B - Scores'!$A$7:$A$69,'Group B - Scores'!$E$7:$E$69,0))</f>
        <v>Ameresco, Inc.</v>
      </c>
      <c r="F6" s="16">
        <f>IF(_xlfn.XLOOKUP(A6,'Group B - Scores'!$A$7:$A$69,'Group B - Scores'!$F$7:$F$69,0)=0,"",_xlfn.XLOOKUP(A6,'Group B - Scores'!$A$7:$A$69,'Group B - Scores'!$F$7:$F$69,0))</f>
        <v>3.9</v>
      </c>
      <c r="G6" s="17">
        <f>IF(_xlfn.XLOOKUP(A6,'Group B - Scores'!$A$7:$A$69,'Group B - Scores'!$AH$7:$AH$69,0)=0,"",_xlfn.XLOOKUP(A6,'Group B - Scores'!$A$7:$A$69,'Group B - Scores'!$AH$7:$AH$69,0))</f>
        <v>7.75</v>
      </c>
      <c r="H6" s="19">
        <f>IF(_xlfn.XLOOKUP(A6,'Group B - Scores'!$A$7:$A$69,'Group B - Scores'!$AI$7:$AI$69,0)=0,"",_xlfn.XLOOKUP(A6,'Group B - Scores'!$A$7:$A$69,'Group B - Scores'!$AI$7:$AI$69,0))</f>
        <v>0.96732922032356705</v>
      </c>
      <c r="I6" s="18">
        <f>IF(_xlfn.XLOOKUP(A6,'Group B - Scores'!$A$7:$A$69,'Group B - Scores'!$I$7:$I$69,0)=0,"",_xlfn.XLOOKUP(A6,'Group B - Scores'!$A$7:$A$69,'Group B - Scores'!$I$7:$I$69,0))</f>
        <v>45446.579600092591</v>
      </c>
      <c r="J6" s="67">
        <f t="shared" ref="J6:J67" si="0">IF(ISBLANK(A6),"",J5+1)</f>
        <v>5</v>
      </c>
      <c r="K6" s="19" t="str">
        <f>IF(_xlfn.XLOOKUP(A6,'Group B - Scores'!$A$7:$A$69,'Group B - Scores'!$J$7:$J$69,0)=0,"",_xlfn.XLOOKUP(A6,'Group B - Scores'!$A$7:$A$69,'Group B - Scores'!$J$7:$J$69,0))</f>
        <v>2701 S Walnut Road</v>
      </c>
      <c r="L6" s="15" t="str">
        <f>IF(_xlfn.XLOOKUP(A6,'Group B - Scores'!$A$7:$A$69,'Group B - Scores'!$K$7:$K$69,0)=0,"",_xlfn.XLOOKUP(A6,'Group B - Scores'!$A$7:$A$69,'Group B - Scores'!$K$7:$K$69,0))</f>
        <v>Freeport</v>
      </c>
      <c r="M6" s="15">
        <f>IF(_xlfn.XLOOKUP(A6,'Group B - Scores'!$A$7:$A$69,'Group B - Scores'!$L$7:$L$69,0)=0,"",_xlfn.XLOOKUP(A6,'Group B - Scores'!$A$7:$A$69,'Group B - Scores'!$L$7:$L$69,0))</f>
        <v>61032</v>
      </c>
      <c r="N6" s="15" t="str">
        <f>IF(_xlfn.XLOOKUP(A6,'Group B - Scores'!$A$7:$A$69,'Group B - Scores'!$M$7:$M$69,0)=0,"",_xlfn.XLOOKUP(A6,'Group B - Scores'!$A$7:$A$69,'Group B - Scores'!$M$7:$M$69,0))</f>
        <v>Stephenson</v>
      </c>
      <c r="O6" s="15" t="str">
        <f>IF(_xlfn.XLOOKUP(A6,'Group B - Scores'!$A$7:$A$69,'Group B - Scores'!$N$7:$N$69,0)=0,"",_xlfn.XLOOKUP(A6,'Group B - Scores'!$A$7:$A$69,'Group B - Scores'!$N$7:$N$69,0))</f>
        <v/>
      </c>
    </row>
    <row r="7" spans="1:15" x14ac:dyDescent="0.3">
      <c r="A7" s="15">
        <v>124005</v>
      </c>
      <c r="B7" s="15" t="str">
        <f>IF(_xlfn.XLOOKUP(A7,'Group B - Scores'!$A$7:$A$69,'Group B - Scores'!$D$7:$D$69,0)=0,"",_xlfn.XLOOKUP(A7,'Group B - Scores'!$A$7:$A$69,'Group B - Scores'!$D$7:$D$69,0))</f>
        <v xml:space="preserve">West 21st Street Solar </v>
      </c>
      <c r="C7" s="15">
        <f>IF(_xlfn.XLOOKUP(A7,'Group B - Scores'!$A$7:$A$69,'Group B - Scores'!$C$7:$C$69,0)=0,"",_xlfn.XLOOKUP(A7,'Group B - Scores'!$A$7:$A$69,'Group B - Scores'!$C$7:$C$69,0))</f>
        <v>2083</v>
      </c>
      <c r="D7" s="15" t="str">
        <f>IF(_xlfn.XLOOKUP(A7,'Group B - Scores'!$A$7:$A$69,'Group B - Scores'!$B$7:$B$69,0)=0,"",_xlfn.XLOOKUP(A7,'Group B - Scores'!$A$7:$A$69,'Group B - Scores'!$B$7:$B$69,0))</f>
        <v>Wildcat Renewables, LLC</v>
      </c>
      <c r="E7" s="15" t="str">
        <f>IF(_xlfn.XLOOKUP(A7,'Group B - Scores'!$A$7:$A$69,'Group B - Scores'!$E$7:$E$69,0)=0,"",_xlfn.XLOOKUP(A7,'Group B - Scores'!$A$7:$A$69,'Group B - Scores'!$E$7:$E$69,0))</f>
        <v>Renewable Properties, LLC</v>
      </c>
      <c r="F7" s="16">
        <f>IF(_xlfn.XLOOKUP(A7,'Group B - Scores'!$A$7:$A$69,'Group B - Scores'!$F$7:$F$69,0)=0,"",_xlfn.XLOOKUP(A7,'Group B - Scores'!$A$7:$A$69,'Group B - Scores'!$F$7:$F$69,0))</f>
        <v>4.5</v>
      </c>
      <c r="G7" s="17">
        <f>IF(_xlfn.XLOOKUP(A7,'Group B - Scores'!$A$7:$A$69,'Group B - Scores'!$AH$7:$AH$69,0)=0,"",_xlfn.XLOOKUP(A7,'Group B - Scores'!$A$7:$A$69,'Group B - Scores'!$AH$7:$AH$69,0))</f>
        <v>7.65</v>
      </c>
      <c r="H7" s="19">
        <f>IF(_xlfn.XLOOKUP(A7,'Group B - Scores'!$A$7:$A$69,'Group B - Scores'!$AI$7:$AI$69,0)=0,"",_xlfn.XLOOKUP(A7,'Group B - Scores'!$A$7:$A$69,'Group B - Scores'!$AI$7:$AI$69,0))</f>
        <v>0.74575901030341096</v>
      </c>
      <c r="I7" s="18">
        <f>IF(_xlfn.XLOOKUP(A7,'Group B - Scores'!$A$7:$A$69,'Group B - Scores'!$I$7:$I$69,0)=0,"",_xlfn.XLOOKUP(A7,'Group B - Scores'!$A$7:$A$69,'Group B - Scores'!$I$7:$I$69,0))</f>
        <v>45446.581602395832</v>
      </c>
      <c r="J7" s="67">
        <f t="shared" si="0"/>
        <v>6</v>
      </c>
      <c r="K7" s="19" t="str">
        <f>IF(_xlfn.XLOOKUP(A7,'Group B - Scores'!$A$7:$A$69,'Group B - Scores'!$J$7:$J$69,0)=0,"",_xlfn.XLOOKUP(A7,'Group B - Scores'!$A$7:$A$69,'Group B - Scores'!$J$7:$J$69,0))</f>
        <v>15333 W IL RTE 173</v>
      </c>
      <c r="L7" s="15" t="str">
        <f>IF(_xlfn.XLOOKUP(A7,'Group B - Scores'!$A$7:$A$69,'Group B - Scores'!$K$7:$K$69,0)=0,"",_xlfn.XLOOKUP(A7,'Group B - Scores'!$A$7:$A$69,'Group B - Scores'!$K$7:$K$69,0))</f>
        <v>Zion</v>
      </c>
      <c r="M7" s="15">
        <f>IF(_xlfn.XLOOKUP(A7,'Group B - Scores'!$A$7:$A$69,'Group B - Scores'!$L$7:$L$69,0)=0,"",_xlfn.XLOOKUP(A7,'Group B - Scores'!$A$7:$A$69,'Group B - Scores'!$L$7:$L$69,0))</f>
        <v>60099</v>
      </c>
      <c r="N7" s="15" t="str">
        <f>IF(_xlfn.XLOOKUP(A7,'Group B - Scores'!$A$7:$A$69,'Group B - Scores'!$M$7:$M$69,0)=0,"",_xlfn.XLOOKUP(A7,'Group B - Scores'!$A$7:$A$69,'Group B - Scores'!$M$7:$M$69,0))</f>
        <v>Lake</v>
      </c>
      <c r="O7" s="15" t="str">
        <f>IF(_xlfn.XLOOKUP(A7,'Group B - Scores'!$A$7:$A$69,'Group B - Scores'!$N$7:$N$69,0)=0,"",_xlfn.XLOOKUP(A7,'Group B - Scores'!$A$7:$A$69,'Group B - Scores'!$N$7:$N$69,0))</f>
        <v>Newport</v>
      </c>
    </row>
    <row r="8" spans="1:15" x14ac:dyDescent="0.3">
      <c r="A8" s="15">
        <v>135064</v>
      </c>
      <c r="B8" s="15" t="str">
        <f>IF(_xlfn.XLOOKUP(A8,'Group B - Scores'!$A$7:$A$69,'Group B - Scores'!$D$7:$D$69,0)=0,"",_xlfn.XLOOKUP(A8,'Group B - Scores'!$A$7:$A$69,'Group B - Scores'!$D$7:$D$69,0))</f>
        <v>Prophet Solar III, LLC</v>
      </c>
      <c r="C8" s="15">
        <f>IF(_xlfn.XLOOKUP(A8,'Group B - Scores'!$A$7:$A$69,'Group B - Scores'!$C$7:$C$69,0)=0,"",_xlfn.XLOOKUP(A8,'Group B - Scores'!$A$7:$A$69,'Group B - Scores'!$C$7:$C$69,0))</f>
        <v>145</v>
      </c>
      <c r="D8" s="15" t="str">
        <f>IF(_xlfn.XLOOKUP(A8,'Group B - Scores'!$A$7:$A$69,'Group B - Scores'!$B$7:$B$69,0)=0,"",_xlfn.XLOOKUP(A8,'Group B - Scores'!$A$7:$A$69,'Group B - Scores'!$B$7:$B$69,0))</f>
        <v>Cypress Creek Renewables, LLC</v>
      </c>
      <c r="E8" s="15" t="str">
        <f>IF(_xlfn.XLOOKUP(A8,'Group B - Scores'!$A$7:$A$69,'Group B - Scores'!$E$7:$E$69,0)=0,"",_xlfn.XLOOKUP(A8,'Group B - Scores'!$A$7:$A$69,'Group B - Scores'!$E$7:$E$69,0))</f>
        <v>Cypress Creek Renewables, LLC</v>
      </c>
      <c r="F8" s="16">
        <f>IF(_xlfn.XLOOKUP(A8,'Group B - Scores'!$A$7:$A$69,'Group B - Scores'!$F$7:$F$69,0)=0,"",_xlfn.XLOOKUP(A8,'Group B - Scores'!$A$7:$A$69,'Group B - Scores'!$F$7:$F$69,0))</f>
        <v>4.9989999999999997</v>
      </c>
      <c r="G8" s="17">
        <f>IF(_xlfn.XLOOKUP(A8,'Group B - Scores'!$A$7:$A$69,'Group B - Scores'!$AH$7:$AH$69,0)=0,"",_xlfn.XLOOKUP(A8,'Group B - Scores'!$A$7:$A$69,'Group B - Scores'!$AH$7:$AH$69,0))</f>
        <v>5.95</v>
      </c>
      <c r="H8" s="19">
        <f>IF(_xlfn.XLOOKUP(A8,'Group B - Scores'!$A$7:$A$69,'Group B - Scores'!$AI$7:$AI$69,0)=0,"",_xlfn.XLOOKUP(A8,'Group B - Scores'!$A$7:$A$69,'Group B - Scores'!$AI$7:$AI$69,0))</f>
        <v>0.31053762430287801</v>
      </c>
      <c r="I8" s="18">
        <f>IF(_xlfn.XLOOKUP(A8,'Group B - Scores'!$A$7:$A$69,'Group B - Scores'!$I$7:$I$69,0)=0,"",_xlfn.XLOOKUP(A8,'Group B - Scores'!$A$7:$A$69,'Group B - Scores'!$I$7:$I$69,0))</f>
        <v>45446.302896701389</v>
      </c>
      <c r="J8" s="67">
        <f t="shared" si="0"/>
        <v>7</v>
      </c>
      <c r="K8" s="19" t="str">
        <f>IF(_xlfn.XLOOKUP(A8,'Group B - Scores'!$A$7:$A$69,'Group B - Scores'!$J$7:$J$69,0)=0,"",_xlfn.XLOOKUP(A8,'Group B - Scores'!$A$7:$A$69,'Group B - Scores'!$J$7:$J$69,0))</f>
        <v>23045 Gaulrapp Road</v>
      </c>
      <c r="L8" s="15" t="str">
        <f>IF(_xlfn.XLOOKUP(A8,'Group B - Scores'!$A$7:$A$69,'Group B - Scores'!$K$7:$K$69,0)=0,"",_xlfn.XLOOKUP(A8,'Group B - Scores'!$A$7:$A$69,'Group B - Scores'!$K$7:$K$69,0))</f>
        <v>Rock Falls</v>
      </c>
      <c r="M8" s="15">
        <f>IF(_xlfn.XLOOKUP(A8,'Group B - Scores'!$A$7:$A$69,'Group B - Scores'!$L$7:$L$69,0)=0,"",_xlfn.XLOOKUP(A8,'Group B - Scores'!$A$7:$A$69,'Group B - Scores'!$L$7:$L$69,0))</f>
        <v>61071</v>
      </c>
      <c r="N8" s="15" t="str">
        <f>IF(_xlfn.XLOOKUP(A8,'Group B - Scores'!$A$7:$A$69,'Group B - Scores'!$M$7:$M$69,0)=0,"",_xlfn.XLOOKUP(A8,'Group B - Scores'!$A$7:$A$69,'Group B - Scores'!$M$7:$M$69,0))</f>
        <v>Whiteside</v>
      </c>
      <c r="O8" s="15" t="str">
        <f>IF(_xlfn.XLOOKUP(A8,'Group B - Scores'!$A$7:$A$69,'Group B - Scores'!$N$7:$N$69,0)=0,"",_xlfn.XLOOKUP(A8,'Group B - Scores'!$A$7:$A$69,'Group B - Scores'!$N$7:$N$69,0))</f>
        <v/>
      </c>
    </row>
    <row r="9" spans="1:15" x14ac:dyDescent="0.3">
      <c r="A9" s="15">
        <v>135145</v>
      </c>
      <c r="B9" s="15" t="str">
        <f>IF(_xlfn.XLOOKUP(A9,'Group B - Scores'!$A$7:$A$69,'Group B - Scores'!$D$7:$D$69,0)=0,"",_xlfn.XLOOKUP(A9,'Group B - Scores'!$A$7:$A$69,'Group B - Scores'!$D$7:$D$69,0))</f>
        <v>Yager Road Whiteside Solar 1, LLC</v>
      </c>
      <c r="C9" s="15">
        <f>IF(_xlfn.XLOOKUP(A9,'Group B - Scores'!$A$7:$A$69,'Group B - Scores'!$C$7:$C$69,0)=0,"",_xlfn.XLOOKUP(A9,'Group B - Scores'!$A$7:$A$69,'Group B - Scores'!$C$7:$C$69,0))</f>
        <v>2050</v>
      </c>
      <c r="D9" s="15" t="str">
        <f>IF(_xlfn.XLOOKUP(A9,'Group B - Scores'!$A$7:$A$69,'Group B - Scores'!$B$7:$B$69,0)=0,"",_xlfn.XLOOKUP(A9,'Group B - Scores'!$A$7:$A$69,'Group B - Scores'!$B$7:$B$69,0))</f>
        <v>Bluebird Community Solar, LLC</v>
      </c>
      <c r="E9" s="15" t="str">
        <f>IF(_xlfn.XLOOKUP(A9,'Group B - Scores'!$A$7:$A$69,'Group B - Scores'!$E$7:$E$69,0)=0,"",_xlfn.XLOOKUP(A9,'Group B - Scores'!$A$7:$A$69,'Group B - Scores'!$E$7:$E$69,0))</f>
        <v>Generate Capital PBC</v>
      </c>
      <c r="F9" s="16">
        <f>IF(_xlfn.XLOOKUP(A9,'Group B - Scores'!$A$7:$A$69,'Group B - Scores'!$F$7:$F$69,0)=0,"",_xlfn.XLOOKUP(A9,'Group B - Scores'!$A$7:$A$69,'Group B - Scores'!$F$7:$F$69,0))</f>
        <v>2</v>
      </c>
      <c r="G9" s="17">
        <f>IF(_xlfn.XLOOKUP(A9,'Group B - Scores'!$A$7:$A$69,'Group B - Scores'!$AH$7:$AH$69,0)=0,"",_xlfn.XLOOKUP(A9,'Group B - Scores'!$A$7:$A$69,'Group B - Scores'!$AH$7:$AH$69,0))</f>
        <v>5.9</v>
      </c>
      <c r="H9" s="19">
        <f>IF(_xlfn.XLOOKUP(A9,'Group B - Scores'!$A$7:$A$69,'Group B - Scores'!$AI$7:$AI$69,0)=0,"",_xlfn.XLOOKUP(A9,'Group B - Scores'!$A$7:$A$69,'Group B - Scores'!$AI$7:$AI$69,0))</f>
        <v>0.273103359274741</v>
      </c>
      <c r="I9" s="18">
        <f>IF(_xlfn.XLOOKUP(A9,'Group B - Scores'!$A$7:$A$69,'Group B - Scores'!$I$7:$I$69,0)=0,"",_xlfn.XLOOKUP(A9,'Group B - Scores'!$A$7:$A$69,'Group B - Scores'!$I$7:$I$69,0))</f>
        <v>45446.659913692129</v>
      </c>
      <c r="J9" s="67">
        <f t="shared" si="0"/>
        <v>8</v>
      </c>
      <c r="K9" s="19" t="str">
        <f>IF(_xlfn.XLOOKUP(A9,'Group B - Scores'!$A$7:$A$69,'Group B - Scores'!$J$7:$J$69,0)=0,"",_xlfn.XLOOKUP(A9,'Group B - Scores'!$A$7:$A$69,'Group B - Scores'!$J$7:$J$69,0))</f>
        <v>5170 Yager Road</v>
      </c>
      <c r="L9" s="15" t="str">
        <f>IF(_xlfn.XLOOKUP(A9,'Group B - Scores'!$A$7:$A$69,'Group B - Scores'!$K$7:$K$69,0)=0,"",_xlfn.XLOOKUP(A9,'Group B - Scores'!$A$7:$A$69,'Group B - Scores'!$K$7:$K$69,0))</f>
        <v>Prophetstown</v>
      </c>
      <c r="M9" s="15">
        <f>IF(_xlfn.XLOOKUP(A9,'Group B - Scores'!$A$7:$A$69,'Group B - Scores'!$L$7:$L$69,0)=0,"",_xlfn.XLOOKUP(A9,'Group B - Scores'!$A$7:$A$69,'Group B - Scores'!$L$7:$L$69,0))</f>
        <v>61277</v>
      </c>
      <c r="N9" s="15" t="str">
        <f>IF(_xlfn.XLOOKUP(A9,'Group B - Scores'!$A$7:$A$69,'Group B - Scores'!$M$7:$M$69,0)=0,"",_xlfn.XLOOKUP(A9,'Group B - Scores'!$A$7:$A$69,'Group B - Scores'!$M$7:$M$69,0))</f>
        <v>Whiteside</v>
      </c>
      <c r="O9" s="15" t="str">
        <f>IF(_xlfn.XLOOKUP(A9,'Group B - Scores'!$A$7:$A$69,'Group B - Scores'!$N$7:$N$69,0)=0,"",_xlfn.XLOOKUP(A9,'Group B - Scores'!$A$7:$A$69,'Group B - Scores'!$N$7:$N$69,0))</f>
        <v/>
      </c>
    </row>
    <row r="10" spans="1:15" x14ac:dyDescent="0.3">
      <c r="A10" s="15">
        <v>135168</v>
      </c>
      <c r="B10" s="15" t="str">
        <f>IF(_xlfn.XLOOKUP(A10,'Group B - Scores'!$A$7:$A$69,'Group B - Scores'!$D$7:$D$69,0)=0,"",_xlfn.XLOOKUP(A10,'Group B - Scores'!$A$7:$A$69,'Group B - Scores'!$D$7:$D$69,0))</f>
        <v>Grant Highway Solar 1, LLC</v>
      </c>
      <c r="C10" s="15">
        <f>IF(_xlfn.XLOOKUP(A10,'Group B - Scores'!$A$7:$A$69,'Group B - Scores'!$C$7:$C$69,0)=0,"",_xlfn.XLOOKUP(A10,'Group B - Scores'!$A$7:$A$69,'Group B - Scores'!$C$7:$C$69,0))</f>
        <v>2050</v>
      </c>
      <c r="D10" s="15" t="str">
        <f>IF(_xlfn.XLOOKUP(A10,'Group B - Scores'!$A$7:$A$69,'Group B - Scores'!$B$7:$B$69,0)=0,"",_xlfn.XLOOKUP(A10,'Group B - Scores'!$A$7:$A$69,'Group B - Scores'!$B$7:$B$69,0))</f>
        <v>Bluebird Community Solar, LLC</v>
      </c>
      <c r="E10" s="15" t="str">
        <f>IF(_xlfn.XLOOKUP(A10,'Group B - Scores'!$A$7:$A$69,'Group B - Scores'!$E$7:$E$69,0)=0,"",_xlfn.XLOOKUP(A10,'Group B - Scores'!$A$7:$A$69,'Group B - Scores'!$E$7:$E$69,0))</f>
        <v>Generate Capital PBC</v>
      </c>
      <c r="F10" s="16">
        <f>IF(_xlfn.XLOOKUP(A10,'Group B - Scores'!$A$7:$A$69,'Group B - Scores'!$F$7:$F$69,0)=0,"",_xlfn.XLOOKUP(A10,'Group B - Scores'!$A$7:$A$69,'Group B - Scores'!$F$7:$F$69,0))</f>
        <v>2</v>
      </c>
      <c r="G10" s="17">
        <f>IF(_xlfn.XLOOKUP(A10,'Group B - Scores'!$A$7:$A$69,'Group B - Scores'!$AH$7:$AH$69,0)=0,"",_xlfn.XLOOKUP(A10,'Group B - Scores'!$A$7:$A$69,'Group B - Scores'!$AH$7:$AH$69,0))</f>
        <v>5.9</v>
      </c>
      <c r="H10" s="19">
        <f>IF(_xlfn.XLOOKUP(A10,'Group B - Scores'!$A$7:$A$69,'Group B - Scores'!$AI$7:$AI$69,0)=0,"",_xlfn.XLOOKUP(A10,'Group B - Scores'!$A$7:$A$69,'Group B - Scores'!$AI$7:$AI$69,0))</f>
        <v>1.56981059405537E-3</v>
      </c>
      <c r="I10" s="18">
        <f>IF(_xlfn.XLOOKUP(A10,'Group B - Scores'!$A$7:$A$69,'Group B - Scores'!$I$7:$I$69,0)=0,"",_xlfn.XLOOKUP(A10,'Group B - Scores'!$A$7:$A$69,'Group B - Scores'!$I$7:$I$69,0))</f>
        <v>45446.660187800924</v>
      </c>
      <c r="J10" s="67">
        <f t="shared" si="0"/>
        <v>9</v>
      </c>
      <c r="K10" s="19" t="str">
        <f>IF(_xlfn.XLOOKUP(A10,'Group B - Scores'!$A$7:$A$69,'Group B - Scores'!$J$7:$J$69,0)=0,"",_xlfn.XLOOKUP(A10,'Group B - Scores'!$A$7:$A$69,'Group B - Scores'!$J$7:$J$69,0))</f>
        <v>24704 West Grant Highway</v>
      </c>
      <c r="L10" s="15" t="str">
        <f>IF(_xlfn.XLOOKUP(A10,'Group B - Scores'!$A$7:$A$69,'Group B - Scores'!$K$7:$K$69,0)=0,"",_xlfn.XLOOKUP(A10,'Group B - Scores'!$A$7:$A$69,'Group B - Scores'!$K$7:$K$69,0))</f>
        <v>Marengo</v>
      </c>
      <c r="M10" s="15">
        <f>IF(_xlfn.XLOOKUP(A10,'Group B - Scores'!$A$7:$A$69,'Group B - Scores'!$L$7:$L$69,0)=0,"",_xlfn.XLOOKUP(A10,'Group B - Scores'!$A$7:$A$69,'Group B - Scores'!$L$7:$L$69,0))</f>
        <v>60152</v>
      </c>
      <c r="N10" s="15" t="str">
        <f>IF(_xlfn.XLOOKUP(A10,'Group B - Scores'!$A$7:$A$69,'Group B - Scores'!$M$7:$M$69,0)=0,"",_xlfn.XLOOKUP(A10,'Group B - Scores'!$A$7:$A$69,'Group B - Scores'!$M$7:$M$69,0))</f>
        <v>McHenry</v>
      </c>
      <c r="O10" s="15" t="str">
        <f>IF(_xlfn.XLOOKUP(A10,'Group B - Scores'!$A$7:$A$69,'Group B - Scores'!$N$7:$N$69,0)=0,"",_xlfn.XLOOKUP(A10,'Group B - Scores'!$A$7:$A$69,'Group B - Scores'!$N$7:$N$69,0))</f>
        <v>Marengo</v>
      </c>
    </row>
    <row r="11" spans="1:15" x14ac:dyDescent="0.3">
      <c r="A11" s="15">
        <v>135103</v>
      </c>
      <c r="B11" s="15" t="str">
        <f>IF(_xlfn.XLOOKUP(A11,'Group B - Scores'!$A$7:$A$69,'Group B - Scores'!$D$7:$D$69,0)=0,"",_xlfn.XLOOKUP(A11,'Group B - Scores'!$A$7:$A$69,'Group B - Scores'!$D$7:$D$69,0))</f>
        <v>Peotone Solar, LLC</v>
      </c>
      <c r="C11" s="15">
        <f>IF(_xlfn.XLOOKUP(A11,'Group B - Scores'!$A$7:$A$69,'Group B - Scores'!$C$7:$C$69,0)=0,"",_xlfn.XLOOKUP(A11,'Group B - Scores'!$A$7:$A$69,'Group B - Scores'!$C$7:$C$69,0))</f>
        <v>343</v>
      </c>
      <c r="D11" s="15" t="str">
        <f>IF(_xlfn.XLOOKUP(A11,'Group B - Scores'!$A$7:$A$69,'Group B - Scores'!$B$7:$B$69,0)=0,"",_xlfn.XLOOKUP(A11,'Group B - Scores'!$A$7:$A$69,'Group B - Scores'!$B$7:$B$69,0))</f>
        <v>Nexamp Solar, LLC</v>
      </c>
      <c r="E11" s="15" t="str">
        <f>IF(_xlfn.XLOOKUP(A11,'Group B - Scores'!$A$7:$A$69,'Group B - Scores'!$E$7:$E$69,0)=0,"",_xlfn.XLOOKUP(A11,'Group B - Scores'!$A$7:$A$69,'Group B - Scores'!$E$7:$E$69,0))</f>
        <v>Nexamp Capital, LLC</v>
      </c>
      <c r="F11" s="16">
        <f>IF(_xlfn.XLOOKUP(A11,'Group B - Scores'!$A$7:$A$69,'Group B - Scores'!$F$7:$F$69,0)=0,"",_xlfn.XLOOKUP(A11,'Group B - Scores'!$A$7:$A$69,'Group B - Scores'!$F$7:$F$69,0))</f>
        <v>1.95</v>
      </c>
      <c r="G11" s="17">
        <f>IF(_xlfn.XLOOKUP(A11,'Group B - Scores'!$A$7:$A$69,'Group B - Scores'!$AH$7:$AH$69,0)=0,"",_xlfn.XLOOKUP(A11,'Group B - Scores'!$A$7:$A$69,'Group B - Scores'!$AH$7:$AH$69,0))</f>
        <v>5.7</v>
      </c>
      <c r="H11" s="19">
        <f>IF(_xlfn.XLOOKUP(A11,'Group B - Scores'!$A$7:$A$69,'Group B - Scores'!$AI$7:$AI$69,0)=0,"",_xlfn.XLOOKUP(A11,'Group B - Scores'!$A$7:$A$69,'Group B - Scores'!$AI$7:$AI$69,0))</f>
        <v>0.97291665702946595</v>
      </c>
      <c r="I11" s="18">
        <f>IF(_xlfn.XLOOKUP(A11,'Group B - Scores'!$A$7:$A$69,'Group B - Scores'!$I$7:$I$69,0)=0,"",_xlfn.XLOOKUP(A11,'Group B - Scores'!$A$7:$A$69,'Group B - Scores'!$I$7:$I$69,0))</f>
        <v>45446.565633692131</v>
      </c>
      <c r="J11" s="67">
        <f t="shared" si="0"/>
        <v>10</v>
      </c>
      <c r="K11" s="19" t="str">
        <f>IF(_xlfn.XLOOKUP(A11,'Group B - Scores'!$A$7:$A$69,'Group B - Scores'!$J$7:$J$69,0)=0,"",_xlfn.XLOOKUP(A11,'Group B - Scores'!$A$7:$A$69,'Group B - Scores'!$J$7:$J$69,0))</f>
        <v>W Kennedy Rd</v>
      </c>
      <c r="L11" s="15" t="str">
        <f>IF(_xlfn.XLOOKUP(A11,'Group B - Scores'!$A$7:$A$69,'Group B - Scores'!$K$7:$K$69,0)=0,"",_xlfn.XLOOKUP(A11,'Group B - Scores'!$A$7:$A$69,'Group B - Scores'!$K$7:$K$69,0))</f>
        <v>Peotone</v>
      </c>
      <c r="M11" s="15">
        <f>IF(_xlfn.XLOOKUP(A11,'Group B - Scores'!$A$7:$A$69,'Group B - Scores'!$L$7:$L$69,0)=0,"",_xlfn.XLOOKUP(A11,'Group B - Scores'!$A$7:$A$69,'Group B - Scores'!$L$7:$L$69,0))</f>
        <v>60468</v>
      </c>
      <c r="N11" s="15" t="str">
        <f>IF(_xlfn.XLOOKUP(A11,'Group B - Scores'!$A$7:$A$69,'Group B - Scores'!$M$7:$M$69,0)=0,"",_xlfn.XLOOKUP(A11,'Group B - Scores'!$A$7:$A$69,'Group B - Scores'!$M$7:$M$69,0))</f>
        <v>Will</v>
      </c>
      <c r="O11" s="15" t="str">
        <f>IF(_xlfn.XLOOKUP(A11,'Group B - Scores'!$A$7:$A$69,'Group B - Scores'!$N$7:$N$69,0)=0,"",_xlfn.XLOOKUP(A11,'Group B - Scores'!$A$7:$A$69,'Group B - Scores'!$N$7:$N$69,0))</f>
        <v>Peotone</v>
      </c>
    </row>
    <row r="12" spans="1:15" x14ac:dyDescent="0.3">
      <c r="A12" s="15">
        <v>134854</v>
      </c>
      <c r="B12" s="15" t="str">
        <f>IF(_xlfn.XLOOKUP(A12,'Group B - Scores'!$A$7:$A$69,'Group B - Scores'!$D$7:$D$69,0)=0,"",_xlfn.XLOOKUP(A12,'Group B - Scores'!$A$7:$A$69,'Group B - Scores'!$D$7:$D$69,0))</f>
        <v>SV CSG Prophetstown Solar 1 LLC</v>
      </c>
      <c r="C12" s="15">
        <f>IF(_xlfn.XLOOKUP(A12,'Group B - Scores'!$A$7:$A$69,'Group B - Scores'!$C$7:$C$69,0)=0,"",_xlfn.XLOOKUP(A12,'Group B - Scores'!$A$7:$A$69,'Group B - Scores'!$C$7:$C$69,0))</f>
        <v>95</v>
      </c>
      <c r="D12" s="15" t="str">
        <f>IF(_xlfn.XLOOKUP(A12,'Group B - Scores'!$A$7:$A$69,'Group B - Scores'!$B$7:$B$69,0)=0,"",_xlfn.XLOOKUP(A12,'Group B - Scores'!$A$7:$A$69,'Group B - Scores'!$B$7:$B$69,0))</f>
        <v>SunVest Solar, LLC</v>
      </c>
      <c r="E12" s="15" t="str">
        <f>IF(_xlfn.XLOOKUP(A12,'Group B - Scores'!$A$7:$A$69,'Group B - Scores'!$E$7:$E$69,0)=0,"",_xlfn.XLOOKUP(A12,'Group B - Scores'!$A$7:$A$69,'Group B - Scores'!$E$7:$E$69,0))</f>
        <v>SunVest Solar, LLC</v>
      </c>
      <c r="F12" s="16">
        <f>IF(_xlfn.XLOOKUP(A12,'Group B - Scores'!$A$7:$A$69,'Group B - Scores'!$F$7:$F$69,0)=0,"",_xlfn.XLOOKUP(A12,'Group B - Scores'!$A$7:$A$69,'Group B - Scores'!$F$7:$F$69,0))</f>
        <v>4</v>
      </c>
      <c r="G12" s="17">
        <f>IF(_xlfn.XLOOKUP(A12,'Group B - Scores'!$A$7:$A$69,'Group B - Scores'!$AH$7:$AH$69,0)=0,"",_xlfn.XLOOKUP(A12,'Group B - Scores'!$A$7:$A$69,'Group B - Scores'!$AH$7:$AH$69,0))</f>
        <v>5.6</v>
      </c>
      <c r="H12" s="19">
        <f>IF(_xlfn.XLOOKUP(A12,'Group B - Scores'!$A$7:$A$69,'Group B - Scores'!$AI$7:$AI$69,0)=0,"",_xlfn.XLOOKUP(A12,'Group B - Scores'!$A$7:$A$69,'Group B - Scores'!$AI$7:$AI$69,0))</f>
        <v>0.89243031586876198</v>
      </c>
      <c r="I12" s="18">
        <f>IF(_xlfn.XLOOKUP(A12,'Group B - Scores'!$A$7:$A$69,'Group B - Scores'!$I$7:$I$69,0)=0,"",_xlfn.XLOOKUP(A12,'Group B - Scores'!$A$7:$A$69,'Group B - Scores'!$I$7:$I$69,0))</f>
        <v>45446.527093564815</v>
      </c>
      <c r="J12" s="67">
        <f t="shared" si="0"/>
        <v>11</v>
      </c>
      <c r="K12" s="19" t="str">
        <f>IF(_xlfn.XLOOKUP(A12,'Group B - Scores'!$A$7:$A$69,'Group B - Scores'!$J$7:$J$69,0)=0,"",_xlfn.XLOOKUP(A12,'Group B - Scores'!$A$7:$A$69,'Group B - Scores'!$J$7:$J$69,0))</f>
        <v>Grove Rd</v>
      </c>
      <c r="L12" s="15" t="str">
        <f>IF(_xlfn.XLOOKUP(A12,'Group B - Scores'!$A$7:$A$69,'Group B - Scores'!$K$7:$K$69,0)=0,"",_xlfn.XLOOKUP(A12,'Group B - Scores'!$A$7:$A$69,'Group B - Scores'!$K$7:$K$69,0))</f>
        <v>Prophetstown</v>
      </c>
      <c r="M12" s="15">
        <f>IF(_xlfn.XLOOKUP(A12,'Group B - Scores'!$A$7:$A$69,'Group B - Scores'!$L$7:$L$69,0)=0,"",_xlfn.XLOOKUP(A12,'Group B - Scores'!$A$7:$A$69,'Group B - Scores'!$L$7:$L$69,0))</f>
        <v>61277</v>
      </c>
      <c r="N12" s="15" t="str">
        <f>IF(_xlfn.XLOOKUP(A12,'Group B - Scores'!$A$7:$A$69,'Group B - Scores'!$M$7:$M$69,0)=0,"",_xlfn.XLOOKUP(A12,'Group B - Scores'!$A$7:$A$69,'Group B - Scores'!$M$7:$M$69,0))</f>
        <v>Whiteside</v>
      </c>
      <c r="O12" s="15" t="str">
        <f>IF(_xlfn.XLOOKUP(A12,'Group B - Scores'!$A$7:$A$69,'Group B - Scores'!$N$7:$N$69,0)=0,"",_xlfn.XLOOKUP(A12,'Group B - Scores'!$A$7:$A$69,'Group B - Scores'!$N$7:$N$69,0))</f>
        <v/>
      </c>
    </row>
    <row r="13" spans="1:15" x14ac:dyDescent="0.3">
      <c r="A13" s="15">
        <v>133230</v>
      </c>
      <c r="B13" s="15" t="str">
        <f>IF(_xlfn.XLOOKUP(A13,'Group B - Scores'!$A$7:$A$69,'Group B - Scores'!$D$7:$D$69,0)=0,"",_xlfn.XLOOKUP(A13,'Group B - Scores'!$A$7:$A$69,'Group B - Scores'!$D$7:$D$69,0))</f>
        <v>Aspen Ridge Solar</v>
      </c>
      <c r="C13" s="15">
        <f>IF(_xlfn.XLOOKUP(A13,'Group B - Scores'!$A$7:$A$69,'Group B - Scores'!$C$7:$C$69,0)=0,"",_xlfn.XLOOKUP(A13,'Group B - Scores'!$A$7:$A$69,'Group B - Scores'!$C$7:$C$69,0))</f>
        <v>36</v>
      </c>
      <c r="D13" s="15" t="str">
        <f>IF(_xlfn.XLOOKUP(A13,'Group B - Scores'!$A$7:$A$69,'Group B - Scores'!$B$7:$B$69,0)=0,"",_xlfn.XLOOKUP(A13,'Group B - Scores'!$A$7:$A$69,'Group B - Scores'!$B$7:$B$69,0))</f>
        <v>Solar Provider Group LLC</v>
      </c>
      <c r="E13" s="15" t="str">
        <f>IF(_xlfn.XLOOKUP(A13,'Group B - Scores'!$A$7:$A$69,'Group B - Scores'!$E$7:$E$69,0)=0,"",_xlfn.XLOOKUP(A13,'Group B - Scores'!$A$7:$A$69,'Group B - Scores'!$E$7:$E$69,0))</f>
        <v>Solar Provider Group LLC</v>
      </c>
      <c r="F13" s="16">
        <f>IF(_xlfn.XLOOKUP(A13,'Group B - Scores'!$A$7:$A$69,'Group B - Scores'!$F$7:$F$69,0)=0,"",_xlfn.XLOOKUP(A13,'Group B - Scores'!$A$7:$A$69,'Group B - Scores'!$F$7:$F$69,0))</f>
        <v>2.5499999999999998</v>
      </c>
      <c r="G13" s="17">
        <f>IF(_xlfn.XLOOKUP(A13,'Group B - Scores'!$A$7:$A$69,'Group B - Scores'!$AH$7:$AH$69,0)=0,"",_xlfn.XLOOKUP(A13,'Group B - Scores'!$A$7:$A$69,'Group B - Scores'!$AH$7:$AH$69,0))</f>
        <v>5.4</v>
      </c>
      <c r="H13" s="19">
        <f>IF(_xlfn.XLOOKUP(A13,'Group B - Scores'!$A$7:$A$69,'Group B - Scores'!$AI$7:$AI$69,0)=0,"",_xlfn.XLOOKUP(A13,'Group B - Scores'!$A$7:$A$69,'Group B - Scores'!$AI$7:$AI$69,0))</f>
        <v>0.63385161359416597</v>
      </c>
      <c r="I13" s="18">
        <f>IF(_xlfn.XLOOKUP(A13,'Group B - Scores'!$A$7:$A$69,'Group B - Scores'!$I$7:$I$69,0)=0,"",_xlfn.XLOOKUP(A13,'Group B - Scores'!$A$7:$A$69,'Group B - Scores'!$I$7:$I$69,0))</f>
        <v>45446.784478379632</v>
      </c>
      <c r="J13" s="67">
        <f t="shared" si="0"/>
        <v>12</v>
      </c>
      <c r="K13" s="19" t="str">
        <f>IF(_xlfn.XLOOKUP(A13,'Group B - Scores'!$A$7:$A$69,'Group B - Scores'!$J$7:$J$69,0)=0,"",_xlfn.XLOOKUP(A13,'Group B - Scores'!$A$7:$A$69,'Group B - Scores'!$J$7:$J$69,0))</f>
        <v>N 2000 E Road</v>
      </c>
      <c r="L13" s="15" t="str">
        <f>IF(_xlfn.XLOOKUP(A13,'Group B - Scores'!$A$7:$A$69,'Group B - Scores'!$K$7:$K$69,0)=0,"",_xlfn.XLOOKUP(A13,'Group B - Scores'!$A$7:$A$69,'Group B - Scores'!$K$7:$K$69,0))</f>
        <v>Bourbonnais</v>
      </c>
      <c r="M13" s="15">
        <f>IF(_xlfn.XLOOKUP(A13,'Group B - Scores'!$A$7:$A$69,'Group B - Scores'!$L$7:$L$69,0)=0,"",_xlfn.XLOOKUP(A13,'Group B - Scores'!$A$7:$A$69,'Group B - Scores'!$L$7:$L$69,0))</f>
        <v>60914</v>
      </c>
      <c r="N13" s="15" t="str">
        <f>IF(_xlfn.XLOOKUP(A13,'Group B - Scores'!$A$7:$A$69,'Group B - Scores'!$M$7:$M$69,0)=0,"",_xlfn.XLOOKUP(A13,'Group B - Scores'!$A$7:$A$69,'Group B - Scores'!$M$7:$M$69,0))</f>
        <v>Kankakee</v>
      </c>
      <c r="O13" s="15" t="str">
        <f>IF(_xlfn.XLOOKUP(A13,'Group B - Scores'!$A$7:$A$69,'Group B - Scores'!$N$7:$N$69,0)=0,"",_xlfn.XLOOKUP(A13,'Group B - Scores'!$A$7:$A$69,'Group B - Scores'!$N$7:$N$69,0))</f>
        <v/>
      </c>
    </row>
    <row r="14" spans="1:15" x14ac:dyDescent="0.3">
      <c r="A14" s="15">
        <v>135154</v>
      </c>
      <c r="B14" s="15" t="str">
        <f>IF(_xlfn.XLOOKUP(A14,'Group B - Scores'!$A$7:$A$69,'Group B - Scores'!$D$7:$D$69,0)=0,"",_xlfn.XLOOKUP(A14,'Group B - Scores'!$A$7:$A$69,'Group B - Scores'!$D$7:$D$69,0))</f>
        <v>Campion Solar, LLC</v>
      </c>
      <c r="C14" s="15">
        <f>IF(_xlfn.XLOOKUP(A14,'Group B - Scores'!$A$7:$A$69,'Group B - Scores'!$C$7:$C$69,0)=0,"",_xlfn.XLOOKUP(A14,'Group B - Scores'!$A$7:$A$69,'Group B - Scores'!$C$7:$C$69,0))</f>
        <v>2023</v>
      </c>
      <c r="D14" s="15" t="str">
        <f>IF(_xlfn.XLOOKUP(A14,'Group B - Scores'!$A$7:$A$69,'Group B - Scores'!$B$7:$B$69,0)=0,"",_xlfn.XLOOKUP(A14,'Group B - Scores'!$A$7:$A$69,'Group B - Scores'!$B$7:$B$69,0))</f>
        <v>Trajectory Solar 3, LLC</v>
      </c>
      <c r="E14" s="15" t="str">
        <f>IF(_xlfn.XLOOKUP(A14,'Group B - Scores'!$A$7:$A$69,'Group B - Scores'!$E$7:$E$69,0)=0,"",_xlfn.XLOOKUP(A14,'Group B - Scores'!$A$7:$A$69,'Group B - Scores'!$E$7:$E$69,0))</f>
        <v xml:space="preserve"> Trajectory Energy Partners, LLC</v>
      </c>
      <c r="F14" s="16">
        <f>IF(_xlfn.XLOOKUP(A14,'Group B - Scores'!$A$7:$A$69,'Group B - Scores'!$F$7:$F$69,0)=0,"",_xlfn.XLOOKUP(A14,'Group B - Scores'!$A$7:$A$69,'Group B - Scores'!$F$7:$F$69,0))</f>
        <v>4</v>
      </c>
      <c r="G14" s="17">
        <f>IF(_xlfn.XLOOKUP(A14,'Group B - Scores'!$A$7:$A$69,'Group B - Scores'!$AH$7:$AH$69,0)=0,"",_xlfn.XLOOKUP(A14,'Group B - Scores'!$A$7:$A$69,'Group B - Scores'!$AH$7:$AH$69,0))</f>
        <v>5.3</v>
      </c>
      <c r="H14" s="19">
        <f>IF(_xlfn.XLOOKUP(A14,'Group B - Scores'!$A$7:$A$69,'Group B - Scores'!$AI$7:$AI$69,0)=0,"",_xlfn.XLOOKUP(A14,'Group B - Scores'!$A$7:$A$69,'Group B - Scores'!$AI$7:$AI$69,0))</f>
        <v>0.39940110807035301</v>
      </c>
      <c r="I14" s="18">
        <f>IF(_xlfn.XLOOKUP(A14,'Group B - Scores'!$A$7:$A$69,'Group B - Scores'!$I$7:$I$69,0)=0,"",_xlfn.XLOOKUP(A14,'Group B - Scores'!$A$7:$A$69,'Group B - Scores'!$I$7:$I$69,0))</f>
        <v>45446.568722048614</v>
      </c>
      <c r="J14" s="67">
        <f t="shared" si="0"/>
        <v>13</v>
      </c>
      <c r="K14" s="19" t="str">
        <f>IF(_xlfn.XLOOKUP(A14,'Group B - Scores'!$A$7:$A$69,'Group B - Scores'!$J$7:$J$69,0)=0,"",_xlfn.XLOOKUP(A14,'Group B - Scores'!$A$7:$A$69,'Group B - Scores'!$J$7:$J$69,0))</f>
        <v>1960 S Water Street</v>
      </c>
      <c r="L14" s="15" t="str">
        <f>IF(_xlfn.XLOOKUP(A14,'Group B - Scores'!$A$7:$A$69,'Group B - Scores'!$K$7:$K$69,0)=0,"",_xlfn.XLOOKUP(A14,'Group B - Scores'!$A$7:$A$69,'Group B - Scores'!$K$7:$K$69,0))</f>
        <v>Wilmington</v>
      </c>
      <c r="M14" s="15">
        <f>IF(_xlfn.XLOOKUP(A14,'Group B - Scores'!$A$7:$A$69,'Group B - Scores'!$L$7:$L$69,0)=0,"",_xlfn.XLOOKUP(A14,'Group B - Scores'!$A$7:$A$69,'Group B - Scores'!$L$7:$L$69,0))</f>
        <v>60481</v>
      </c>
      <c r="N14" s="15" t="str">
        <f>IF(_xlfn.XLOOKUP(A14,'Group B - Scores'!$A$7:$A$69,'Group B - Scores'!$M$7:$M$69,0)=0,"",_xlfn.XLOOKUP(A14,'Group B - Scores'!$A$7:$A$69,'Group B - Scores'!$M$7:$M$69,0))</f>
        <v>Will</v>
      </c>
      <c r="O14" s="15" t="str">
        <f>IF(_xlfn.XLOOKUP(A14,'Group B - Scores'!$A$7:$A$69,'Group B - Scores'!$N$7:$N$69,0)=0,"",_xlfn.XLOOKUP(A14,'Group B - Scores'!$A$7:$A$69,'Group B - Scores'!$N$7:$N$69,0))</f>
        <v>Wesley</v>
      </c>
    </row>
    <row r="15" spans="1:15" x14ac:dyDescent="0.3">
      <c r="A15" s="15">
        <v>134974</v>
      </c>
      <c r="B15" s="15" t="str">
        <f>IF(_xlfn.XLOOKUP(A15,'Group B - Scores'!$A$7:$A$69,'Group B - Scores'!$D$7:$D$69,0)=0,"",_xlfn.XLOOKUP(A15,'Group B - Scores'!$A$7:$A$69,'Group B - Scores'!$D$7:$D$69,0))</f>
        <v>Aurora 11</v>
      </c>
      <c r="C15" s="15">
        <f>IF(_xlfn.XLOOKUP(A15,'Group B - Scores'!$A$7:$A$69,'Group B - Scores'!$C$7:$C$69,0)=0,"",_xlfn.XLOOKUP(A15,'Group B - Scores'!$A$7:$A$69,'Group B - Scores'!$C$7:$C$69,0))</f>
        <v>2020</v>
      </c>
      <c r="D15" s="15" t="str">
        <f>IF(_xlfn.XLOOKUP(A15,'Group B - Scores'!$A$7:$A$69,'Group B - Scores'!$B$7:$B$69,0)=0,"",_xlfn.XLOOKUP(A15,'Group B - Scores'!$A$7:$A$69,'Group B - Scores'!$B$7:$B$69,0))</f>
        <v>Prologis Energy LLC</v>
      </c>
      <c r="E15" s="15" t="str">
        <f>IF(_xlfn.XLOOKUP(A15,'Group B - Scores'!$A$7:$A$69,'Group B - Scores'!$E$7:$E$69,0)=0,"",_xlfn.XLOOKUP(A15,'Group B - Scores'!$A$7:$A$69,'Group B - Scores'!$E$7:$E$69,0))</f>
        <v>Prologis Energy LLC</v>
      </c>
      <c r="F15" s="16">
        <f>IF(_xlfn.XLOOKUP(A15,'Group B - Scores'!$A$7:$A$69,'Group B - Scores'!$F$7:$F$69,0)=0,"",_xlfn.XLOOKUP(A15,'Group B - Scores'!$A$7:$A$69,'Group B - Scores'!$F$7:$F$69,0))</f>
        <v>3</v>
      </c>
      <c r="G15" s="17">
        <f>IF(_xlfn.XLOOKUP(A15,'Group B - Scores'!$A$7:$A$69,'Group B - Scores'!$AH$7:$AH$69,0)=0,"",_xlfn.XLOOKUP(A15,'Group B - Scores'!$A$7:$A$69,'Group B - Scores'!$AH$7:$AH$69,0))</f>
        <v>5</v>
      </c>
      <c r="H15" s="19">
        <f>IF(_xlfn.XLOOKUP(A15,'Group B - Scores'!$A$7:$A$69,'Group B - Scores'!$AI$7:$AI$69,0)=0,"",_xlfn.XLOOKUP(A15,'Group B - Scores'!$A$7:$A$69,'Group B - Scores'!$AI$7:$AI$69,0))</f>
        <v>0.99513826213955203</v>
      </c>
      <c r="I15" s="18">
        <f>IF(_xlfn.XLOOKUP(A15,'Group B - Scores'!$A$7:$A$69,'Group B - Scores'!$I$7:$I$69,0)=0,"",_xlfn.XLOOKUP(A15,'Group B - Scores'!$A$7:$A$69,'Group B - Scores'!$I$7:$I$69,0))</f>
        <v>45446.659226932868</v>
      </c>
      <c r="J15" s="67">
        <f t="shared" si="0"/>
        <v>14</v>
      </c>
      <c r="K15" s="19" t="str">
        <f>IF(_xlfn.XLOOKUP(A15,'Group B - Scores'!$A$7:$A$69,'Group B - Scores'!$J$7:$J$69,0)=0,"",_xlfn.XLOOKUP(A15,'Group B - Scores'!$A$7:$A$69,'Group B - Scores'!$J$7:$J$69,0))</f>
        <v>800 Bilter Rd.</v>
      </c>
      <c r="L15" s="15" t="str">
        <f>IF(_xlfn.XLOOKUP(A15,'Group B - Scores'!$A$7:$A$69,'Group B - Scores'!$K$7:$K$69,0)=0,"",_xlfn.XLOOKUP(A15,'Group B - Scores'!$A$7:$A$69,'Group B - Scores'!$K$7:$K$69,0))</f>
        <v>Aurora</v>
      </c>
      <c r="M15" s="15">
        <f>IF(_xlfn.XLOOKUP(A15,'Group B - Scores'!$A$7:$A$69,'Group B - Scores'!$L$7:$L$69,0)=0,"",_xlfn.XLOOKUP(A15,'Group B - Scores'!$A$7:$A$69,'Group B - Scores'!$L$7:$L$69,0))</f>
        <v>60502</v>
      </c>
      <c r="N15" s="15" t="str">
        <f>IF(_xlfn.XLOOKUP(A15,'Group B - Scores'!$A$7:$A$69,'Group B - Scores'!$M$7:$M$69,0)=0,"",_xlfn.XLOOKUP(A15,'Group B - Scores'!$A$7:$A$69,'Group B - Scores'!$M$7:$M$69,0))</f>
        <v>Kane</v>
      </c>
      <c r="O15" s="15" t="str">
        <f>IF(_xlfn.XLOOKUP(A15,'Group B - Scores'!$A$7:$A$69,'Group B - Scores'!$N$7:$N$69,0)=0,"",_xlfn.XLOOKUP(A15,'Group B - Scores'!$A$7:$A$69,'Group B - Scores'!$N$7:$N$69,0))</f>
        <v>Aurora</v>
      </c>
    </row>
    <row r="16" spans="1:15" x14ac:dyDescent="0.3">
      <c r="A16" s="15">
        <v>134996</v>
      </c>
      <c r="B16" s="15" t="str">
        <f>IF(_xlfn.XLOOKUP(A16,'Group B - Scores'!$A$7:$A$69,'Group B - Scores'!$D$7:$D$69,0)=0,"",_xlfn.XLOOKUP(A16,'Group B - Scores'!$A$7:$A$69,'Group B - Scores'!$D$7:$D$69,0))</f>
        <v>Internationale Ctr 19</v>
      </c>
      <c r="C16" s="15">
        <f>IF(_xlfn.XLOOKUP(A16,'Group B - Scores'!$A$7:$A$69,'Group B - Scores'!$C$7:$C$69,0)=0,"",_xlfn.XLOOKUP(A16,'Group B - Scores'!$A$7:$A$69,'Group B - Scores'!$C$7:$C$69,0))</f>
        <v>2020</v>
      </c>
      <c r="D16" s="15" t="str">
        <f>IF(_xlfn.XLOOKUP(A16,'Group B - Scores'!$A$7:$A$69,'Group B - Scores'!$B$7:$B$69,0)=0,"",_xlfn.XLOOKUP(A16,'Group B - Scores'!$A$7:$A$69,'Group B - Scores'!$B$7:$B$69,0))</f>
        <v>Prologis Energy LLC</v>
      </c>
      <c r="E16" s="15" t="str">
        <f>IF(_xlfn.XLOOKUP(A16,'Group B - Scores'!$A$7:$A$69,'Group B - Scores'!$E$7:$E$69,0)=0,"",_xlfn.XLOOKUP(A16,'Group B - Scores'!$A$7:$A$69,'Group B - Scores'!$E$7:$E$69,0))</f>
        <v>Prologis Energy LLC</v>
      </c>
      <c r="F16" s="16">
        <f>IF(_xlfn.XLOOKUP(A16,'Group B - Scores'!$A$7:$A$69,'Group B - Scores'!$F$7:$F$69,0)=0,"",_xlfn.XLOOKUP(A16,'Group B - Scores'!$A$7:$A$69,'Group B - Scores'!$F$7:$F$69,0))</f>
        <v>1.68</v>
      </c>
      <c r="G16" s="17">
        <f>IF(_xlfn.XLOOKUP(A16,'Group B - Scores'!$A$7:$A$69,'Group B - Scores'!$AH$7:$AH$69,0)=0,"",_xlfn.XLOOKUP(A16,'Group B - Scores'!$A$7:$A$69,'Group B - Scores'!$AH$7:$AH$69,0))</f>
        <v>5</v>
      </c>
      <c r="H16" s="19">
        <f>IF(_xlfn.XLOOKUP(A16,'Group B - Scores'!$A$7:$A$69,'Group B - Scores'!$AI$7:$AI$69,0)=0,"",_xlfn.XLOOKUP(A16,'Group B - Scores'!$A$7:$A$69,'Group B - Scores'!$AI$7:$AI$69,0))</f>
        <v>0.93940928168930704</v>
      </c>
      <c r="I16" s="18">
        <f>IF(_xlfn.XLOOKUP(A16,'Group B - Scores'!$A$7:$A$69,'Group B - Scores'!$I$7:$I$69,0)=0,"",_xlfn.XLOOKUP(A16,'Group B - Scores'!$A$7:$A$69,'Group B - Scores'!$I$7:$I$69,0))</f>
        <v>45446.659226932868</v>
      </c>
      <c r="J16" s="67">
        <f t="shared" si="0"/>
        <v>15</v>
      </c>
      <c r="K16" s="19" t="str">
        <f>IF(_xlfn.XLOOKUP(A16,'Group B - Scores'!$A$7:$A$69,'Group B - Scores'!$J$7:$J$69,0)=0,"",_xlfn.XLOOKUP(A16,'Group B - Scores'!$A$7:$A$69,'Group B - Scores'!$J$7:$J$69,0))</f>
        <v>1433 Internationale Pkwy</v>
      </c>
      <c r="L16" s="15" t="str">
        <f>IF(_xlfn.XLOOKUP(A16,'Group B - Scores'!$A$7:$A$69,'Group B - Scores'!$K$7:$K$69,0)=0,"",_xlfn.XLOOKUP(A16,'Group B - Scores'!$A$7:$A$69,'Group B - Scores'!$K$7:$K$69,0))</f>
        <v>Woodridge</v>
      </c>
      <c r="M16" s="15">
        <f>IF(_xlfn.XLOOKUP(A16,'Group B - Scores'!$A$7:$A$69,'Group B - Scores'!$L$7:$L$69,0)=0,"",_xlfn.XLOOKUP(A16,'Group B - Scores'!$A$7:$A$69,'Group B - Scores'!$L$7:$L$69,0))</f>
        <v>60517</v>
      </c>
      <c r="N16" s="15" t="str">
        <f>IF(_xlfn.XLOOKUP(A16,'Group B - Scores'!$A$7:$A$69,'Group B - Scores'!$M$7:$M$69,0)=0,"",_xlfn.XLOOKUP(A16,'Group B - Scores'!$A$7:$A$69,'Group B - Scores'!$M$7:$M$69,0))</f>
        <v>DuPage</v>
      </c>
      <c r="O16" s="15" t="str">
        <f>IF(_xlfn.XLOOKUP(A16,'Group B - Scores'!$A$7:$A$69,'Group B - Scores'!$N$7:$N$69,0)=0,"",_xlfn.XLOOKUP(A16,'Group B - Scores'!$A$7:$A$69,'Group B - Scores'!$N$7:$N$69,0))</f>
        <v>Downers Grove</v>
      </c>
    </row>
    <row r="17" spans="1:15" x14ac:dyDescent="0.3">
      <c r="A17" s="15">
        <v>134972</v>
      </c>
      <c r="B17" s="15" t="str">
        <f>IF(_xlfn.XLOOKUP(A17,'Group B - Scores'!$A$7:$A$69,'Group B - Scores'!$D$7:$D$69,0)=0,"",_xlfn.XLOOKUP(A17,'Group B - Scores'!$A$7:$A$69,'Group B - Scores'!$D$7:$D$69,0))</f>
        <v>Romeoville 28</v>
      </c>
      <c r="C17" s="15">
        <f>IF(_xlfn.XLOOKUP(A17,'Group B - Scores'!$A$7:$A$69,'Group B - Scores'!$C$7:$C$69,0)=0,"",_xlfn.XLOOKUP(A17,'Group B - Scores'!$A$7:$A$69,'Group B - Scores'!$C$7:$C$69,0))</f>
        <v>2020</v>
      </c>
      <c r="D17" s="15" t="str">
        <f>IF(_xlfn.XLOOKUP(A17,'Group B - Scores'!$A$7:$A$69,'Group B - Scores'!$B$7:$B$69,0)=0,"",_xlfn.XLOOKUP(A17,'Group B - Scores'!$A$7:$A$69,'Group B - Scores'!$B$7:$B$69,0))</f>
        <v>Prologis Energy LLC</v>
      </c>
      <c r="E17" s="15" t="str">
        <f>IF(_xlfn.XLOOKUP(A17,'Group B - Scores'!$A$7:$A$69,'Group B - Scores'!$E$7:$E$69,0)=0,"",_xlfn.XLOOKUP(A17,'Group B - Scores'!$A$7:$A$69,'Group B - Scores'!$E$7:$E$69,0))</f>
        <v>Prologis Energy LLC</v>
      </c>
      <c r="F17" s="16">
        <f>IF(_xlfn.XLOOKUP(A17,'Group B - Scores'!$A$7:$A$69,'Group B - Scores'!$F$7:$F$69,0)=0,"",_xlfn.XLOOKUP(A17,'Group B - Scores'!$A$7:$A$69,'Group B - Scores'!$F$7:$F$69,0))</f>
        <v>3.6</v>
      </c>
      <c r="G17" s="17">
        <f>IF(_xlfn.XLOOKUP(A17,'Group B - Scores'!$A$7:$A$69,'Group B - Scores'!$AH$7:$AH$69,0)=0,"",_xlfn.XLOOKUP(A17,'Group B - Scores'!$A$7:$A$69,'Group B - Scores'!$AH$7:$AH$69,0))</f>
        <v>5</v>
      </c>
      <c r="H17" s="19">
        <f>IF(_xlfn.XLOOKUP(A17,'Group B - Scores'!$A$7:$A$69,'Group B - Scores'!$AI$7:$AI$69,0)=0,"",_xlfn.XLOOKUP(A17,'Group B - Scores'!$A$7:$A$69,'Group B - Scores'!$AI$7:$AI$69,0))</f>
        <v>0.91990493339067403</v>
      </c>
      <c r="I17" s="18">
        <f>IF(_xlfn.XLOOKUP(A17,'Group B - Scores'!$A$7:$A$69,'Group B - Scores'!$I$7:$I$69,0)=0,"",_xlfn.XLOOKUP(A17,'Group B - Scores'!$A$7:$A$69,'Group B - Scores'!$I$7:$I$69,0))</f>
        <v>45446.657889652779</v>
      </c>
      <c r="J17" s="67">
        <f t="shared" si="0"/>
        <v>16</v>
      </c>
      <c r="K17" s="19" t="str">
        <f>IF(_xlfn.XLOOKUP(A17,'Group B - Scores'!$A$7:$A$69,'Group B - Scores'!$J$7:$J$69,0)=0,"",_xlfn.XLOOKUP(A17,'Group B - Scores'!$A$7:$A$69,'Group B - Scores'!$J$7:$J$69,0))</f>
        <v>821 Bluff Road</v>
      </c>
      <c r="L17" s="15" t="str">
        <f>IF(_xlfn.XLOOKUP(A17,'Group B - Scores'!$A$7:$A$69,'Group B - Scores'!$K$7:$K$69,0)=0,"",_xlfn.XLOOKUP(A17,'Group B - Scores'!$A$7:$A$69,'Group B - Scores'!$K$7:$K$69,0))</f>
        <v>Romeoville</v>
      </c>
      <c r="M17" s="15">
        <f>IF(_xlfn.XLOOKUP(A17,'Group B - Scores'!$A$7:$A$69,'Group B - Scores'!$L$7:$L$69,0)=0,"",_xlfn.XLOOKUP(A17,'Group B - Scores'!$A$7:$A$69,'Group B - Scores'!$L$7:$L$69,0))</f>
        <v>60446</v>
      </c>
      <c r="N17" s="15" t="str">
        <f>IF(_xlfn.XLOOKUP(A17,'Group B - Scores'!$A$7:$A$69,'Group B - Scores'!$M$7:$M$69,0)=0,"",_xlfn.XLOOKUP(A17,'Group B - Scores'!$A$7:$A$69,'Group B - Scores'!$M$7:$M$69,0))</f>
        <v>Will</v>
      </c>
      <c r="O17" s="15" t="str">
        <f>IF(_xlfn.XLOOKUP(A17,'Group B - Scores'!$A$7:$A$69,'Group B - Scores'!$N$7:$N$69,0)=0,"",_xlfn.XLOOKUP(A17,'Group B - Scores'!$A$7:$A$69,'Group B - Scores'!$N$7:$N$69,0))</f>
        <v>DuPage</v>
      </c>
    </row>
    <row r="18" spans="1:15" x14ac:dyDescent="0.3">
      <c r="A18" s="15">
        <v>134997</v>
      </c>
      <c r="B18" s="15" t="str">
        <f>IF(_xlfn.XLOOKUP(A18,'Group B - Scores'!$A$7:$A$69,'Group B - Scores'!$D$7:$D$69,0)=0,"",_xlfn.XLOOKUP(A18,'Group B - Scores'!$A$7:$A$69,'Group B - Scores'!$D$7:$D$69,0))</f>
        <v>Bolingbrook 34</v>
      </c>
      <c r="C18" s="15">
        <f>IF(_xlfn.XLOOKUP(A18,'Group B - Scores'!$A$7:$A$69,'Group B - Scores'!$C$7:$C$69,0)=0,"",_xlfn.XLOOKUP(A18,'Group B - Scores'!$A$7:$A$69,'Group B - Scores'!$C$7:$C$69,0))</f>
        <v>2020</v>
      </c>
      <c r="D18" s="15" t="str">
        <f>IF(_xlfn.XLOOKUP(A18,'Group B - Scores'!$A$7:$A$69,'Group B - Scores'!$B$7:$B$69,0)=0,"",_xlfn.XLOOKUP(A18,'Group B - Scores'!$A$7:$A$69,'Group B - Scores'!$B$7:$B$69,0))</f>
        <v>Prologis Energy LLC</v>
      </c>
      <c r="E18" s="15" t="str">
        <f>IF(_xlfn.XLOOKUP(A18,'Group B - Scores'!$A$7:$A$69,'Group B - Scores'!$E$7:$E$69,0)=0,"",_xlfn.XLOOKUP(A18,'Group B - Scores'!$A$7:$A$69,'Group B - Scores'!$E$7:$E$69,0))</f>
        <v>Prologis Energy LLC</v>
      </c>
      <c r="F18" s="16">
        <f>IF(_xlfn.XLOOKUP(A18,'Group B - Scores'!$A$7:$A$69,'Group B - Scores'!$F$7:$F$69,0)=0,"",_xlfn.XLOOKUP(A18,'Group B - Scores'!$A$7:$A$69,'Group B - Scores'!$F$7:$F$69,0))</f>
        <v>1.56</v>
      </c>
      <c r="G18" s="17">
        <f>IF(_xlfn.XLOOKUP(A18,'Group B - Scores'!$A$7:$A$69,'Group B - Scores'!$AH$7:$AH$69,0)=0,"",_xlfn.XLOOKUP(A18,'Group B - Scores'!$A$7:$A$69,'Group B - Scores'!$AH$7:$AH$69,0))</f>
        <v>5</v>
      </c>
      <c r="H18" s="19">
        <f>IF(_xlfn.XLOOKUP(A18,'Group B - Scores'!$A$7:$A$69,'Group B - Scores'!$AI$7:$AI$69,0)=0,"",_xlfn.XLOOKUP(A18,'Group B - Scores'!$A$7:$A$69,'Group B - Scores'!$AI$7:$AI$69,0))</f>
        <v>0.91861632172055097</v>
      </c>
      <c r="I18" s="18">
        <f>IF(_xlfn.XLOOKUP(A18,'Group B - Scores'!$A$7:$A$69,'Group B - Scores'!$I$7:$I$69,0)=0,"",_xlfn.XLOOKUP(A18,'Group B - Scores'!$A$7:$A$69,'Group B - Scores'!$I$7:$I$69,0))</f>
        <v>45446.794071388889</v>
      </c>
      <c r="J18" s="67">
        <f t="shared" si="0"/>
        <v>17</v>
      </c>
      <c r="K18" s="19" t="str">
        <f>IF(_xlfn.XLOOKUP(A18,'Group B - Scores'!$A$7:$A$69,'Group B - Scores'!$J$7:$J$69,0)=0,"",_xlfn.XLOOKUP(A18,'Group B - Scores'!$A$7:$A$69,'Group B - Scores'!$J$7:$J$69,0))</f>
        <v>370 Crossroads Parkway</v>
      </c>
      <c r="L18" s="15" t="str">
        <f>IF(_xlfn.XLOOKUP(A18,'Group B - Scores'!$A$7:$A$69,'Group B - Scores'!$K$7:$K$69,0)=0,"",_xlfn.XLOOKUP(A18,'Group B - Scores'!$A$7:$A$69,'Group B - Scores'!$K$7:$K$69,0))</f>
        <v>Bolingbrook</v>
      </c>
      <c r="M18" s="15">
        <f>IF(_xlfn.XLOOKUP(A18,'Group B - Scores'!$A$7:$A$69,'Group B - Scores'!$L$7:$L$69,0)=0,"",_xlfn.XLOOKUP(A18,'Group B - Scores'!$A$7:$A$69,'Group B - Scores'!$L$7:$L$69,0))</f>
        <v>60440</v>
      </c>
      <c r="N18" s="15" t="str">
        <f>IF(_xlfn.XLOOKUP(A18,'Group B - Scores'!$A$7:$A$69,'Group B - Scores'!$M$7:$M$69,0)=0,"",_xlfn.XLOOKUP(A18,'Group B - Scores'!$A$7:$A$69,'Group B - Scores'!$M$7:$M$69,0))</f>
        <v>Will</v>
      </c>
      <c r="O18" s="15" t="str">
        <f>IF(_xlfn.XLOOKUP(A18,'Group B - Scores'!$A$7:$A$69,'Group B - Scores'!$N$7:$N$69,0)=0,"",_xlfn.XLOOKUP(A18,'Group B - Scores'!$A$7:$A$69,'Group B - Scores'!$N$7:$N$69,0))</f>
        <v>DuPage</v>
      </c>
    </row>
    <row r="19" spans="1:15" x14ac:dyDescent="0.3">
      <c r="A19" s="15">
        <v>135162</v>
      </c>
      <c r="B19" s="15" t="str">
        <f>IF(_xlfn.XLOOKUP(A19,'Group B - Scores'!$A$7:$A$69,'Group B - Scores'!$D$7:$D$69,0)=0,"",_xlfn.XLOOKUP(A19,'Group B - Scores'!$A$7:$A$69,'Group B - Scores'!$D$7:$D$69,0))</f>
        <v>9550 W 55th St</v>
      </c>
      <c r="C19" s="15">
        <f>IF(_xlfn.XLOOKUP(A19,'Group B - Scores'!$A$7:$A$69,'Group B - Scores'!$C$7:$C$69,0)=0,"",_xlfn.XLOOKUP(A19,'Group B - Scores'!$A$7:$A$69,'Group B - Scores'!$C$7:$C$69,0))</f>
        <v>2067</v>
      </c>
      <c r="D19" s="15" t="str">
        <f>IF(_xlfn.XLOOKUP(A19,'Group B - Scores'!$A$7:$A$69,'Group B - Scores'!$B$7:$B$69,0)=0,"",_xlfn.XLOOKUP(A19,'Group B - Scores'!$A$7:$A$69,'Group B - Scores'!$B$7:$B$69,0))</f>
        <v>SRE IL REC Administrator 2, LLC</v>
      </c>
      <c r="E19" s="15" t="str">
        <f>IF(_xlfn.XLOOKUP(A19,'Group B - Scores'!$A$7:$A$69,'Group B - Scores'!$E$7:$E$69,0)=0,"",_xlfn.XLOOKUP(A19,'Group B - Scores'!$A$7:$A$69,'Group B - Scores'!$E$7:$E$69,0))</f>
        <v>Summit Ridge Energy, LLC</v>
      </c>
      <c r="F19" s="16">
        <f>IF(_xlfn.XLOOKUP(A19,'Group B - Scores'!$A$7:$A$69,'Group B - Scores'!$F$7:$F$69,0)=0,"",_xlfn.XLOOKUP(A19,'Group B - Scores'!$A$7:$A$69,'Group B - Scores'!$F$7:$F$69,0))</f>
        <v>1.1000000000000001</v>
      </c>
      <c r="G19" s="17">
        <f>IF(_xlfn.XLOOKUP(A19,'Group B - Scores'!$A$7:$A$69,'Group B - Scores'!$AH$7:$AH$69,0)=0,"",_xlfn.XLOOKUP(A19,'Group B - Scores'!$A$7:$A$69,'Group B - Scores'!$AH$7:$AH$69,0))</f>
        <v>5</v>
      </c>
      <c r="H19" s="19">
        <f>IF(_xlfn.XLOOKUP(A19,'Group B - Scores'!$A$7:$A$69,'Group B - Scores'!$AI$7:$AI$69,0)=0,"",_xlfn.XLOOKUP(A19,'Group B - Scores'!$A$7:$A$69,'Group B - Scores'!$AI$7:$AI$69,0))</f>
        <v>0.90470554380036505</v>
      </c>
      <c r="I19" s="18">
        <f>IF(_xlfn.XLOOKUP(A19,'Group B - Scores'!$A$7:$A$69,'Group B - Scores'!$I$7:$I$69,0)=0,"",_xlfn.XLOOKUP(A19,'Group B - Scores'!$A$7:$A$69,'Group B - Scores'!$I$7:$I$69,0))</f>
        <v>45446.615461875001</v>
      </c>
      <c r="J19" s="67">
        <f t="shared" si="0"/>
        <v>18</v>
      </c>
      <c r="K19" s="19" t="str">
        <f>IF(_xlfn.XLOOKUP(A19,'Group B - Scores'!$A$7:$A$69,'Group B - Scores'!$J$7:$J$69,0)=0,"",_xlfn.XLOOKUP(A19,'Group B - Scores'!$A$7:$A$69,'Group B - Scores'!$J$7:$J$69,0))</f>
        <v>9550 W 55th St</v>
      </c>
      <c r="L19" s="15" t="str">
        <f>IF(_xlfn.XLOOKUP(A19,'Group B - Scores'!$A$7:$A$69,'Group B - Scores'!$K$7:$K$69,0)=0,"",_xlfn.XLOOKUP(A19,'Group B - Scores'!$A$7:$A$69,'Group B - Scores'!$K$7:$K$69,0))</f>
        <v>Countryside</v>
      </c>
      <c r="M19" s="15">
        <f>IF(_xlfn.XLOOKUP(A19,'Group B - Scores'!$A$7:$A$69,'Group B - Scores'!$L$7:$L$69,0)=0,"",_xlfn.XLOOKUP(A19,'Group B - Scores'!$A$7:$A$69,'Group B - Scores'!$L$7:$L$69,0))</f>
        <v>60525</v>
      </c>
      <c r="N19" s="15" t="str">
        <f>IF(_xlfn.XLOOKUP(A19,'Group B - Scores'!$A$7:$A$69,'Group B - Scores'!$M$7:$M$69,0)=0,"",_xlfn.XLOOKUP(A19,'Group B - Scores'!$A$7:$A$69,'Group B - Scores'!$M$7:$M$69,0))</f>
        <v>Cook</v>
      </c>
      <c r="O19" s="15" t="str">
        <f>IF(_xlfn.XLOOKUP(A19,'Group B - Scores'!$A$7:$A$69,'Group B - Scores'!$N$7:$N$69,0)=0,"",_xlfn.XLOOKUP(A19,'Group B - Scores'!$A$7:$A$69,'Group B - Scores'!$N$7:$N$69,0))</f>
        <v>Lyons</v>
      </c>
    </row>
    <row r="20" spans="1:15" x14ac:dyDescent="0.3">
      <c r="A20" s="36">
        <v>133492</v>
      </c>
      <c r="B20" s="15" t="str">
        <f>IF(_xlfn.XLOOKUP(A20,'Group B - Scores'!$A$7:$A$69,'Group B - Scores'!$D$7:$D$69,0)=0,"",_xlfn.XLOOKUP(A20,'Group B - Scores'!$A$7:$A$69,'Group B - Scores'!$D$7:$D$69,0))</f>
        <v>South Barrington (AC POWER 46 LLC)</v>
      </c>
      <c r="C20" s="15">
        <f>IF(_xlfn.XLOOKUP(A20,'Group B - Scores'!$A$7:$A$69,'Group B - Scores'!$C$7:$C$69,0)=0,"",_xlfn.XLOOKUP(A20,'Group B - Scores'!$A$7:$A$69,'Group B - Scores'!$C$7:$C$69,0))</f>
        <v>2019</v>
      </c>
      <c r="D20" s="15" t="str">
        <f>IF(_xlfn.XLOOKUP(A20,'Group B - Scores'!$A$7:$A$69,'Group B - Scores'!$B$7:$B$69,0)=0,"",_xlfn.XLOOKUP(A20,'Group B - Scores'!$A$7:$A$69,'Group B - Scores'!$B$7:$B$69,0))</f>
        <v>AC Power Development Company LLC</v>
      </c>
      <c r="E20" s="15" t="str">
        <f>IF(_xlfn.XLOOKUP(A20,'Group B - Scores'!$A$7:$A$69,'Group B - Scores'!$E$7:$E$69,0)=0,"",_xlfn.XLOOKUP(A20,'Group B - Scores'!$A$7:$A$69,'Group B - Scores'!$E$7:$E$69,0))</f>
        <v>AC Power Development Company LLC</v>
      </c>
      <c r="F20" s="16">
        <f>IF(_xlfn.XLOOKUP(A20,'Group B - Scores'!$A$7:$A$69,'Group B - Scores'!$F$7:$F$69,0)=0,"",_xlfn.XLOOKUP(A20,'Group B - Scores'!$A$7:$A$69,'Group B - Scores'!$F$7:$F$69,0))</f>
        <v>5</v>
      </c>
      <c r="G20" s="17">
        <f>IF(_xlfn.XLOOKUP(A20,'Group B - Scores'!$A$7:$A$69,'Group B - Scores'!$AH$7:$AH$69,0)=0,"",_xlfn.XLOOKUP(A20,'Group B - Scores'!$A$7:$A$69,'Group B - Scores'!$AH$7:$AH$69,0))</f>
        <v>5</v>
      </c>
      <c r="H20" s="19">
        <f>IF(_xlfn.XLOOKUP(A20,'Group B - Scores'!$A$7:$A$69,'Group B - Scores'!$AI$7:$AI$69,0)=0,"",_xlfn.XLOOKUP(A20,'Group B - Scores'!$A$7:$A$69,'Group B - Scores'!$AI$7:$AI$69,0))</f>
        <v>0.83262580270421505</v>
      </c>
      <c r="I20" s="18">
        <f>IF(_xlfn.XLOOKUP(A20,'Group B - Scores'!$A$7:$A$69,'Group B - Scores'!$I$7:$I$69,0)=0,"",_xlfn.XLOOKUP(A20,'Group B - Scores'!$A$7:$A$69,'Group B - Scores'!$I$7:$I$69,0))</f>
        <v>45446.445768252313</v>
      </c>
      <c r="J20" s="67">
        <f t="shared" si="0"/>
        <v>19</v>
      </c>
      <c r="K20" s="19" t="str">
        <f>IF(_xlfn.XLOOKUP(A20,'Group B - Scores'!$A$7:$A$69,'Group B - Scores'!$J$7:$J$69,0)=0,"",_xlfn.XLOOKUP(A20,'Group B - Scores'!$A$7:$A$69,'Group B - Scores'!$J$7:$J$69,0))</f>
        <v xml:space="preserve">55 E. Mundhank Road </v>
      </c>
      <c r="L20" s="15" t="str">
        <f>IF(_xlfn.XLOOKUP(A20,'Group B - Scores'!$A$7:$A$69,'Group B - Scores'!$K$7:$K$69,0)=0,"",_xlfn.XLOOKUP(A20,'Group B - Scores'!$A$7:$A$69,'Group B - Scores'!$K$7:$K$69,0))</f>
        <v>South Barrington</v>
      </c>
      <c r="M20" s="15">
        <f>IF(_xlfn.XLOOKUP(A20,'Group B - Scores'!$A$7:$A$69,'Group B - Scores'!$L$7:$L$69,0)=0,"",_xlfn.XLOOKUP(A20,'Group B - Scores'!$A$7:$A$69,'Group B - Scores'!$L$7:$L$69,0))</f>
        <v>60010</v>
      </c>
      <c r="N20" s="15" t="str">
        <f>IF(_xlfn.XLOOKUP(A20,'Group B - Scores'!$A$7:$A$69,'Group B - Scores'!$M$7:$M$69,0)=0,"",_xlfn.XLOOKUP(A20,'Group B - Scores'!$A$7:$A$69,'Group B - Scores'!$M$7:$M$69,0))</f>
        <v>Cook</v>
      </c>
      <c r="O20" s="15" t="str">
        <f>IF(_xlfn.XLOOKUP(A20,'Group B - Scores'!$A$7:$A$69,'Group B - Scores'!$N$7:$N$69,0)=0,"",_xlfn.XLOOKUP(A20,'Group B - Scores'!$A$7:$A$69,'Group B - Scores'!$N$7:$N$69,0))</f>
        <v>Barrington</v>
      </c>
    </row>
    <row r="21" spans="1:15" x14ac:dyDescent="0.3">
      <c r="A21" s="15">
        <v>134977</v>
      </c>
      <c r="B21" s="15" t="str">
        <f>IF(_xlfn.XLOOKUP(A21,'Group B - Scores'!$A$7:$A$69,'Group B - Scores'!$D$7:$D$69,0)=0,"",_xlfn.XLOOKUP(A21,'Group B - Scores'!$A$7:$A$69,'Group B - Scores'!$D$7:$D$69,0))</f>
        <v>Internationale Ctr 12</v>
      </c>
      <c r="C21" s="15">
        <f>IF(_xlfn.XLOOKUP(A21,'Group B - Scores'!$A$7:$A$69,'Group B - Scores'!$C$7:$C$69,0)=0,"",_xlfn.XLOOKUP(A21,'Group B - Scores'!$A$7:$A$69,'Group B - Scores'!$C$7:$C$69,0))</f>
        <v>2020</v>
      </c>
      <c r="D21" s="15" t="str">
        <f>IF(_xlfn.XLOOKUP(A21,'Group B - Scores'!$A$7:$A$69,'Group B - Scores'!$B$7:$B$69,0)=0,"",_xlfn.XLOOKUP(A21,'Group B - Scores'!$A$7:$A$69,'Group B - Scores'!$B$7:$B$69,0))</f>
        <v>Prologis Energy LLC</v>
      </c>
      <c r="E21" s="15" t="str">
        <f>IF(_xlfn.XLOOKUP(A21,'Group B - Scores'!$A$7:$A$69,'Group B - Scores'!$E$7:$E$69,0)=0,"",_xlfn.XLOOKUP(A21,'Group B - Scores'!$A$7:$A$69,'Group B - Scores'!$E$7:$E$69,0))</f>
        <v>Prologis Energy LLC</v>
      </c>
      <c r="F21" s="16">
        <f>IF(_xlfn.XLOOKUP(A21,'Group B - Scores'!$A$7:$A$69,'Group B - Scores'!$F$7:$F$69,0)=0,"",_xlfn.XLOOKUP(A21,'Group B - Scores'!$A$7:$A$69,'Group B - Scores'!$F$7:$F$69,0))</f>
        <v>2.76</v>
      </c>
      <c r="G21" s="17">
        <f>IF(_xlfn.XLOOKUP(A21,'Group B - Scores'!$A$7:$A$69,'Group B - Scores'!$AH$7:$AH$69,0)=0,"",_xlfn.XLOOKUP(A21,'Group B - Scores'!$A$7:$A$69,'Group B - Scores'!$AH$7:$AH$69,0))</f>
        <v>5</v>
      </c>
      <c r="H21" s="19">
        <f>IF(_xlfn.XLOOKUP(A21,'Group B - Scores'!$A$7:$A$69,'Group B - Scores'!$AI$7:$AI$69,0)=0,"",_xlfn.XLOOKUP(A21,'Group B - Scores'!$A$7:$A$69,'Group B - Scores'!$AI$7:$AI$69,0))</f>
        <v>0.75415459526384698</v>
      </c>
      <c r="I21" s="18">
        <f>IF(_xlfn.XLOOKUP(A21,'Group B - Scores'!$A$7:$A$69,'Group B - Scores'!$I$7:$I$69,0)=0,"",_xlfn.XLOOKUP(A21,'Group B - Scores'!$A$7:$A$69,'Group B - Scores'!$I$7:$I$69,0))</f>
        <v>45446.660211134258</v>
      </c>
      <c r="J21" s="67">
        <f t="shared" si="0"/>
        <v>20</v>
      </c>
      <c r="K21" s="19" t="str">
        <f>IF(_xlfn.XLOOKUP(A21,'Group B - Scores'!$A$7:$A$69,'Group B - Scores'!$J$7:$J$69,0)=0,"",_xlfn.XLOOKUP(A21,'Group B - Scores'!$A$7:$A$69,'Group B - Scores'!$J$7:$J$69,0))</f>
        <v>1 Earl Court</v>
      </c>
      <c r="L21" s="15" t="str">
        <f>IF(_xlfn.XLOOKUP(A21,'Group B - Scores'!$A$7:$A$69,'Group B - Scores'!$K$7:$K$69,0)=0,"",_xlfn.XLOOKUP(A21,'Group B - Scores'!$A$7:$A$69,'Group B - Scores'!$K$7:$K$69,0))</f>
        <v>Woodridge</v>
      </c>
      <c r="M21" s="15">
        <f>IF(_xlfn.XLOOKUP(A21,'Group B - Scores'!$A$7:$A$69,'Group B - Scores'!$L$7:$L$69,0)=0,"",_xlfn.XLOOKUP(A21,'Group B - Scores'!$A$7:$A$69,'Group B - Scores'!$L$7:$L$69,0))</f>
        <v>60517</v>
      </c>
      <c r="N21" s="15" t="str">
        <f>IF(_xlfn.XLOOKUP(A21,'Group B - Scores'!$A$7:$A$69,'Group B - Scores'!$M$7:$M$69,0)=0,"",_xlfn.XLOOKUP(A21,'Group B - Scores'!$A$7:$A$69,'Group B - Scores'!$M$7:$M$69,0))</f>
        <v>Will</v>
      </c>
      <c r="O21" s="15" t="str">
        <f>IF(_xlfn.XLOOKUP(A21,'Group B - Scores'!$A$7:$A$69,'Group B - Scores'!$N$7:$N$69,0)=0,"",_xlfn.XLOOKUP(A21,'Group B - Scores'!$A$7:$A$69,'Group B - Scores'!$N$7:$N$69,0))</f>
        <v>DuPage</v>
      </c>
    </row>
    <row r="22" spans="1:15" x14ac:dyDescent="0.3">
      <c r="A22" s="15">
        <v>135152</v>
      </c>
      <c r="B22" s="15" t="str">
        <f>IF(_xlfn.XLOOKUP(A22,'Group B - Scores'!$A$7:$A$69,'Group B - Scores'!$D$7:$D$69,0)=0,"",_xlfn.XLOOKUP(A22,'Group B - Scores'!$A$7:$A$69,'Group B - Scores'!$D$7:$D$69,0))</f>
        <v>Cottage Grove Solar</v>
      </c>
      <c r="C22" s="15">
        <f>IF(_xlfn.XLOOKUP(A22,'Group B - Scores'!$A$7:$A$69,'Group B - Scores'!$C$7:$C$69,0)=0,"",_xlfn.XLOOKUP(A22,'Group B - Scores'!$A$7:$A$69,'Group B - Scores'!$C$7:$C$69,0))</f>
        <v>60</v>
      </c>
      <c r="D22" s="15" t="str">
        <f>IF(_xlfn.XLOOKUP(A22,'Group B - Scores'!$A$7:$A$69,'Group B - Scores'!$B$7:$B$69,0)=0,"",_xlfn.XLOOKUP(A22,'Group B - Scores'!$A$7:$A$69,'Group B - Scores'!$B$7:$B$69,0))</f>
        <v>OneEnergy Development, LLC</v>
      </c>
      <c r="E22" s="15" t="str">
        <f>IF(_xlfn.XLOOKUP(A22,'Group B - Scores'!$A$7:$A$69,'Group B - Scores'!$E$7:$E$69,0)=0,"",_xlfn.XLOOKUP(A22,'Group B - Scores'!$A$7:$A$69,'Group B - Scores'!$E$7:$E$69,0))</f>
        <v>OneEnergy Development, LLC</v>
      </c>
      <c r="F22" s="16">
        <f>IF(_xlfn.XLOOKUP(A22,'Group B - Scores'!$A$7:$A$69,'Group B - Scores'!$F$7:$F$69,0)=0,"",_xlfn.XLOOKUP(A22,'Group B - Scores'!$A$7:$A$69,'Group B - Scores'!$F$7:$F$69,0))</f>
        <v>5</v>
      </c>
      <c r="G22" s="17">
        <f>IF(_xlfn.XLOOKUP(A22,'Group B - Scores'!$A$7:$A$69,'Group B - Scores'!$AH$7:$AH$69,0)=0,"",_xlfn.XLOOKUP(A22,'Group B - Scores'!$A$7:$A$69,'Group B - Scores'!$AH$7:$AH$69,0))</f>
        <v>5</v>
      </c>
      <c r="H22" s="19">
        <f>IF(_xlfn.XLOOKUP(A22,'Group B - Scores'!$A$7:$A$69,'Group B - Scores'!$AI$7:$AI$69,0)=0,"",_xlfn.XLOOKUP(A22,'Group B - Scores'!$A$7:$A$69,'Group B - Scores'!$AI$7:$AI$69,0))</f>
        <v>0.75301174520411795</v>
      </c>
      <c r="I22" s="18">
        <f>IF(_xlfn.XLOOKUP(A22,'Group B - Scores'!$A$7:$A$69,'Group B - Scores'!$I$7:$I$69,0)=0,"",_xlfn.XLOOKUP(A22,'Group B - Scores'!$A$7:$A$69,'Group B - Scores'!$I$7:$I$69,0))</f>
        <v>45446.564503472226</v>
      </c>
      <c r="J22" s="67">
        <f t="shared" si="0"/>
        <v>21</v>
      </c>
      <c r="K22" s="19" t="str">
        <f>IF(_xlfn.XLOOKUP(A22,'Group B - Scores'!$A$7:$A$69,'Group B - Scores'!$J$7:$J$69,0)=0,"",_xlfn.XLOOKUP(A22,'Group B - Scores'!$A$7:$A$69,'Group B - Scores'!$J$7:$J$69,0))</f>
        <v>400 E Joe Orr Rd</v>
      </c>
      <c r="L22" s="15" t="str">
        <f>IF(_xlfn.XLOOKUP(A22,'Group B - Scores'!$A$7:$A$69,'Group B - Scores'!$K$7:$K$69,0)=0,"",_xlfn.XLOOKUP(A22,'Group B - Scores'!$A$7:$A$69,'Group B - Scores'!$K$7:$K$69,0))</f>
        <v>Chicago Heights</v>
      </c>
      <c r="M22" s="15">
        <f>IF(_xlfn.XLOOKUP(A22,'Group B - Scores'!$A$7:$A$69,'Group B - Scores'!$L$7:$L$69,0)=0,"",_xlfn.XLOOKUP(A22,'Group B - Scores'!$A$7:$A$69,'Group B - Scores'!$L$7:$L$69,0))</f>
        <v>60411</v>
      </c>
      <c r="N22" s="15" t="str">
        <f>IF(_xlfn.XLOOKUP(A22,'Group B - Scores'!$A$7:$A$69,'Group B - Scores'!$M$7:$M$69,0)=0,"",_xlfn.XLOOKUP(A22,'Group B - Scores'!$A$7:$A$69,'Group B - Scores'!$M$7:$M$69,0))</f>
        <v>Cook</v>
      </c>
      <c r="O22" s="15" t="str">
        <f>IF(_xlfn.XLOOKUP(A22,'Group B - Scores'!$A$7:$A$69,'Group B - Scores'!$N$7:$N$69,0)=0,"",_xlfn.XLOOKUP(A22,'Group B - Scores'!$A$7:$A$69,'Group B - Scores'!$N$7:$N$69,0))</f>
        <v>Bloom</v>
      </c>
    </row>
    <row r="23" spans="1:15" x14ac:dyDescent="0.3">
      <c r="A23" s="15">
        <v>135205</v>
      </c>
      <c r="B23" s="15" t="str">
        <f>IF(_xlfn.XLOOKUP(A23,'Group B - Scores'!$A$7:$A$69,'Group B - Scores'!$D$7:$D$69,0)=0,"",_xlfn.XLOOKUP(A23,'Group B - Scores'!$A$7:$A$69,'Group B - Scores'!$D$7:$D$69,0))</f>
        <v>215 Exchange Dr</v>
      </c>
      <c r="C23" s="15">
        <f>IF(_xlfn.XLOOKUP(A23,'Group B - Scores'!$A$7:$A$69,'Group B - Scores'!$C$7:$C$69,0)=0,"",_xlfn.XLOOKUP(A23,'Group B - Scores'!$A$7:$A$69,'Group B - Scores'!$C$7:$C$69,0))</f>
        <v>2067</v>
      </c>
      <c r="D23" s="15" t="str">
        <f>IF(_xlfn.XLOOKUP(A23,'Group B - Scores'!$A$7:$A$69,'Group B - Scores'!$B$7:$B$69,0)=0,"",_xlfn.XLOOKUP(A23,'Group B - Scores'!$A$7:$A$69,'Group B - Scores'!$B$7:$B$69,0))</f>
        <v>SRE IL REC Administrator 2, LLC</v>
      </c>
      <c r="E23" s="15" t="str">
        <f>IF(_xlfn.XLOOKUP(A23,'Group B - Scores'!$A$7:$A$69,'Group B - Scores'!$E$7:$E$69,0)=0,"",_xlfn.XLOOKUP(A23,'Group B - Scores'!$A$7:$A$69,'Group B - Scores'!$E$7:$E$69,0))</f>
        <v>Summit Ridge Energy, LLC</v>
      </c>
      <c r="F23" s="16">
        <f>IF(_xlfn.XLOOKUP(A23,'Group B - Scores'!$A$7:$A$69,'Group B - Scores'!$F$7:$F$69,0)=0,"",_xlfn.XLOOKUP(A23,'Group B - Scores'!$A$7:$A$69,'Group B - Scores'!$F$7:$F$69,0))</f>
        <v>0.99</v>
      </c>
      <c r="G23" s="17">
        <f>IF(_xlfn.XLOOKUP(A23,'Group B - Scores'!$A$7:$A$69,'Group B - Scores'!$AH$7:$AH$69,0)=0,"",_xlfn.XLOOKUP(A23,'Group B - Scores'!$A$7:$A$69,'Group B - Scores'!$AH$7:$AH$69,0))</f>
        <v>5</v>
      </c>
      <c r="H23" s="19">
        <f>IF(_xlfn.XLOOKUP(A23,'Group B - Scores'!$A$7:$A$69,'Group B - Scores'!$AI$7:$AI$69,0)=0,"",_xlfn.XLOOKUP(A23,'Group B - Scores'!$A$7:$A$69,'Group B - Scores'!$AI$7:$AI$69,0))</f>
        <v>0.72265879923027798</v>
      </c>
      <c r="I23" s="18">
        <f>IF(_xlfn.XLOOKUP(A23,'Group B - Scores'!$A$7:$A$69,'Group B - Scores'!$I$7:$I$69,0)=0,"",_xlfn.XLOOKUP(A23,'Group B - Scores'!$A$7:$A$69,'Group B - Scores'!$I$7:$I$69,0))</f>
        <v>45446.615883287035</v>
      </c>
      <c r="J23" s="67">
        <f t="shared" si="0"/>
        <v>22</v>
      </c>
      <c r="K23" s="19" t="str">
        <f>IF(_xlfn.XLOOKUP(A23,'Group B - Scores'!$A$7:$A$69,'Group B - Scores'!$J$7:$J$69,0)=0,"",_xlfn.XLOOKUP(A23,'Group B - Scores'!$A$7:$A$69,'Group B - Scores'!$J$7:$J$69,0))</f>
        <v>215 Exchange Dr</v>
      </c>
      <c r="L23" s="15" t="str">
        <f>IF(_xlfn.XLOOKUP(A23,'Group B - Scores'!$A$7:$A$69,'Group B - Scores'!$K$7:$K$69,0)=0,"",_xlfn.XLOOKUP(A23,'Group B - Scores'!$A$7:$A$69,'Group B - Scores'!$K$7:$K$69,0))</f>
        <v>Crystal Lake</v>
      </c>
      <c r="M23" s="15">
        <f>IF(_xlfn.XLOOKUP(A23,'Group B - Scores'!$A$7:$A$69,'Group B - Scores'!$L$7:$L$69,0)=0,"",_xlfn.XLOOKUP(A23,'Group B - Scores'!$A$7:$A$69,'Group B - Scores'!$L$7:$L$69,0))</f>
        <v>60014</v>
      </c>
      <c r="N23" s="15" t="str">
        <f>IF(_xlfn.XLOOKUP(A23,'Group B - Scores'!$A$7:$A$69,'Group B - Scores'!$M$7:$M$69,0)=0,"",_xlfn.XLOOKUP(A23,'Group B - Scores'!$A$7:$A$69,'Group B - Scores'!$M$7:$M$69,0))</f>
        <v>McHenry</v>
      </c>
      <c r="O23" s="15" t="str">
        <f>IF(_xlfn.XLOOKUP(A23,'Group B - Scores'!$A$7:$A$69,'Group B - Scores'!$N$7:$N$69,0)=0,"",_xlfn.XLOOKUP(A23,'Group B - Scores'!$A$7:$A$69,'Group B - Scores'!$N$7:$N$69,0))</f>
        <v>Algonquin</v>
      </c>
    </row>
    <row r="24" spans="1:15" x14ac:dyDescent="0.3">
      <c r="A24" s="15">
        <v>134975</v>
      </c>
      <c r="B24" s="15" t="str">
        <f>IF(_xlfn.XLOOKUP(A24,'Group B - Scores'!$A$7:$A$69,'Group B - Scores'!$D$7:$D$69,0)=0,"",_xlfn.XLOOKUP(A24,'Group B - Scores'!$A$7:$A$69,'Group B - Scores'!$D$7:$D$69,0))</f>
        <v>Romeoville 35</v>
      </c>
      <c r="C24" s="15">
        <f>IF(_xlfn.XLOOKUP(A24,'Group B - Scores'!$A$7:$A$69,'Group B - Scores'!$C$7:$C$69,0)=0,"",_xlfn.XLOOKUP(A24,'Group B - Scores'!$A$7:$A$69,'Group B - Scores'!$C$7:$C$69,0))</f>
        <v>2020</v>
      </c>
      <c r="D24" s="15" t="str">
        <f>IF(_xlfn.XLOOKUP(A24,'Group B - Scores'!$A$7:$A$69,'Group B - Scores'!$B$7:$B$69,0)=0,"",_xlfn.XLOOKUP(A24,'Group B - Scores'!$A$7:$A$69,'Group B - Scores'!$B$7:$B$69,0))</f>
        <v>Prologis Energy LLC</v>
      </c>
      <c r="E24" s="15" t="str">
        <f>IF(_xlfn.XLOOKUP(A24,'Group B - Scores'!$A$7:$A$69,'Group B - Scores'!$E$7:$E$69,0)=0,"",_xlfn.XLOOKUP(A24,'Group B - Scores'!$A$7:$A$69,'Group B - Scores'!$E$7:$E$69,0))</f>
        <v>Prologis Energy LLC</v>
      </c>
      <c r="F24" s="16">
        <f>IF(_xlfn.XLOOKUP(A24,'Group B - Scores'!$A$7:$A$69,'Group B - Scores'!$F$7:$F$69,0)=0,"",_xlfn.XLOOKUP(A24,'Group B - Scores'!$A$7:$A$69,'Group B - Scores'!$F$7:$F$69,0))</f>
        <v>3.48</v>
      </c>
      <c r="G24" s="17">
        <f>IF(_xlfn.XLOOKUP(A24,'Group B - Scores'!$A$7:$A$69,'Group B - Scores'!$AH$7:$AH$69,0)=0,"",_xlfn.XLOOKUP(A24,'Group B - Scores'!$A$7:$A$69,'Group B - Scores'!$AH$7:$AH$69,0))</f>
        <v>5</v>
      </c>
      <c r="H24" s="19">
        <f>IF(_xlfn.XLOOKUP(A24,'Group B - Scores'!$A$7:$A$69,'Group B - Scores'!$AI$7:$AI$69,0)=0,"",_xlfn.XLOOKUP(A24,'Group B - Scores'!$A$7:$A$69,'Group B - Scores'!$AI$7:$AI$69,0))</f>
        <v>0.68778583841149599</v>
      </c>
      <c r="I24" s="18">
        <f>IF(_xlfn.XLOOKUP(A24,'Group B - Scores'!$A$7:$A$69,'Group B - Scores'!$I$7:$I$69,0)=0,"",_xlfn.XLOOKUP(A24,'Group B - Scores'!$A$7:$A$69,'Group B - Scores'!$I$7:$I$69,0))</f>
        <v>45446.658772916664</v>
      </c>
      <c r="J24" s="67">
        <f t="shared" si="0"/>
        <v>23</v>
      </c>
      <c r="K24" s="19" t="str">
        <f>IF(_xlfn.XLOOKUP(A24,'Group B - Scores'!$A$7:$A$69,'Group B - Scores'!$J$7:$J$69,0)=0,"",_xlfn.XLOOKUP(A24,'Group B - Scores'!$A$7:$A$69,'Group B - Scores'!$J$7:$J$69,0))</f>
        <v>801 North Schmidt Road</v>
      </c>
      <c r="L24" s="15" t="str">
        <f>IF(_xlfn.XLOOKUP(A24,'Group B - Scores'!$A$7:$A$69,'Group B - Scores'!$K$7:$K$69,0)=0,"",_xlfn.XLOOKUP(A24,'Group B - Scores'!$A$7:$A$69,'Group B - Scores'!$K$7:$K$69,0))</f>
        <v>Romeoville</v>
      </c>
      <c r="M24" s="15">
        <f>IF(_xlfn.XLOOKUP(A24,'Group B - Scores'!$A$7:$A$69,'Group B - Scores'!$L$7:$L$69,0)=0,"",_xlfn.XLOOKUP(A24,'Group B - Scores'!$A$7:$A$69,'Group B - Scores'!$L$7:$L$69,0))</f>
        <v>60440</v>
      </c>
      <c r="N24" s="15" t="str">
        <f>IF(_xlfn.XLOOKUP(A24,'Group B - Scores'!$A$7:$A$69,'Group B - Scores'!$M$7:$M$69,0)=0,"",_xlfn.XLOOKUP(A24,'Group B - Scores'!$A$7:$A$69,'Group B - Scores'!$M$7:$M$69,0))</f>
        <v>Will</v>
      </c>
      <c r="O24" s="15" t="str">
        <f>IF(_xlfn.XLOOKUP(A24,'Group B - Scores'!$A$7:$A$69,'Group B - Scores'!$N$7:$N$69,0)=0,"",_xlfn.XLOOKUP(A24,'Group B - Scores'!$A$7:$A$69,'Group B - Scores'!$N$7:$N$69,0))</f>
        <v>Dupage</v>
      </c>
    </row>
    <row r="25" spans="1:15" x14ac:dyDescent="0.3">
      <c r="A25" s="15">
        <v>135000</v>
      </c>
      <c r="B25" s="15" t="str">
        <f>IF(_xlfn.XLOOKUP(A25,'Group B - Scores'!$A$7:$A$69,'Group B - Scores'!$D$7:$D$69,0)=0,"",_xlfn.XLOOKUP(A25,'Group B - Scores'!$A$7:$A$69,'Group B - Scores'!$D$7:$D$69,0))</f>
        <v>Elmhurst 3</v>
      </c>
      <c r="C25" s="15">
        <f>IF(_xlfn.XLOOKUP(A25,'Group B - Scores'!$A$7:$A$69,'Group B - Scores'!$C$7:$C$69,0)=0,"",_xlfn.XLOOKUP(A25,'Group B - Scores'!$A$7:$A$69,'Group B - Scores'!$C$7:$C$69,0))</f>
        <v>2020</v>
      </c>
      <c r="D25" s="15" t="str">
        <f>IF(_xlfn.XLOOKUP(A25,'Group B - Scores'!$A$7:$A$69,'Group B - Scores'!$B$7:$B$69,0)=0,"",_xlfn.XLOOKUP(A25,'Group B - Scores'!$A$7:$A$69,'Group B - Scores'!$B$7:$B$69,0))</f>
        <v>Prologis Energy LLC</v>
      </c>
      <c r="E25" s="15" t="str">
        <f>IF(_xlfn.XLOOKUP(A25,'Group B - Scores'!$A$7:$A$69,'Group B - Scores'!$E$7:$E$69,0)=0,"",_xlfn.XLOOKUP(A25,'Group B - Scores'!$A$7:$A$69,'Group B - Scores'!$E$7:$E$69,0))</f>
        <v>Prologis Energy LLC</v>
      </c>
      <c r="F25" s="16">
        <f>IF(_xlfn.XLOOKUP(A25,'Group B - Scores'!$A$7:$A$69,'Group B - Scores'!$F$7:$F$69,0)=0,"",_xlfn.XLOOKUP(A25,'Group B - Scores'!$A$7:$A$69,'Group B - Scores'!$F$7:$F$69,0))</f>
        <v>1.68</v>
      </c>
      <c r="G25" s="17">
        <f>IF(_xlfn.XLOOKUP(A25,'Group B - Scores'!$A$7:$A$69,'Group B - Scores'!$AH$7:$AH$69,0)=0,"",_xlfn.XLOOKUP(A25,'Group B - Scores'!$A$7:$A$69,'Group B - Scores'!$AH$7:$AH$69,0))</f>
        <v>5</v>
      </c>
      <c r="H25" s="19">
        <f>IF(_xlfn.XLOOKUP(A25,'Group B - Scores'!$A$7:$A$69,'Group B - Scores'!$AI$7:$AI$69,0)=0,"",_xlfn.XLOOKUP(A25,'Group B - Scores'!$A$7:$A$69,'Group B - Scores'!$AI$7:$AI$69,0))</f>
        <v>0.64397772908889594</v>
      </c>
      <c r="I25" s="18">
        <f>IF(_xlfn.XLOOKUP(A25,'Group B - Scores'!$A$7:$A$69,'Group B - Scores'!$I$7:$I$69,0)=0,"",_xlfn.XLOOKUP(A25,'Group B - Scores'!$A$7:$A$69,'Group B - Scores'!$I$7:$I$69,0))</f>
        <v>45446.794071388889</v>
      </c>
      <c r="J25" s="67">
        <f t="shared" si="0"/>
        <v>24</v>
      </c>
      <c r="K25" s="19" t="str">
        <f>IF(_xlfn.XLOOKUP(A25,'Group B - Scores'!$A$7:$A$69,'Group B - Scores'!$J$7:$J$69,0)=0,"",_xlfn.XLOOKUP(A25,'Group B - Scores'!$A$7:$A$69,'Group B - Scores'!$J$7:$J$69,0))</f>
        <v>1000 County Line Rd.</v>
      </c>
      <c r="L25" s="15" t="str">
        <f>IF(_xlfn.XLOOKUP(A25,'Group B - Scores'!$A$7:$A$69,'Group B - Scores'!$K$7:$K$69,0)=0,"",_xlfn.XLOOKUP(A25,'Group B - Scores'!$A$7:$A$69,'Group B - Scores'!$K$7:$K$69,0))</f>
        <v>Elmhurst</v>
      </c>
      <c r="M25" s="15">
        <f>IF(_xlfn.XLOOKUP(A25,'Group B - Scores'!$A$7:$A$69,'Group B - Scores'!$L$7:$L$69,0)=0,"",_xlfn.XLOOKUP(A25,'Group B - Scores'!$A$7:$A$69,'Group B - Scores'!$L$7:$L$69,0))</f>
        <v>60126</v>
      </c>
      <c r="N25" s="15" t="str">
        <f>IF(_xlfn.XLOOKUP(A25,'Group B - Scores'!$A$7:$A$69,'Group B - Scores'!$M$7:$M$69,0)=0,"",_xlfn.XLOOKUP(A25,'Group B - Scores'!$A$7:$A$69,'Group B - Scores'!$M$7:$M$69,0))</f>
        <v>DuPage</v>
      </c>
      <c r="O25" s="15" t="str">
        <f>IF(_xlfn.XLOOKUP(A25,'Group B - Scores'!$A$7:$A$69,'Group B - Scores'!$N$7:$N$69,0)=0,"",_xlfn.XLOOKUP(A25,'Group B - Scores'!$A$7:$A$69,'Group B - Scores'!$N$7:$N$69,0))</f>
        <v>Addison</v>
      </c>
    </row>
    <row r="26" spans="1:15" x14ac:dyDescent="0.3">
      <c r="A26" s="15">
        <v>134981</v>
      </c>
      <c r="B26" s="15" t="str">
        <f>IF(_xlfn.XLOOKUP(A26,'Group B - Scores'!$A$7:$A$69,'Group B - Scores'!$D$7:$D$69,0)=0,"",_xlfn.XLOOKUP(A26,'Group B - Scores'!$A$7:$A$69,'Group B - Scores'!$D$7:$D$69,0))</f>
        <v>Romeoville 12</v>
      </c>
      <c r="C26" s="15">
        <f>IF(_xlfn.XLOOKUP(A26,'Group B - Scores'!$A$7:$A$69,'Group B - Scores'!$C$7:$C$69,0)=0,"",_xlfn.XLOOKUP(A26,'Group B - Scores'!$A$7:$A$69,'Group B - Scores'!$C$7:$C$69,0))</f>
        <v>2020</v>
      </c>
      <c r="D26" s="15" t="str">
        <f>IF(_xlfn.XLOOKUP(A26,'Group B - Scores'!$A$7:$A$69,'Group B - Scores'!$B$7:$B$69,0)=0,"",_xlfn.XLOOKUP(A26,'Group B - Scores'!$A$7:$A$69,'Group B - Scores'!$B$7:$B$69,0))</f>
        <v>Prologis Energy LLC</v>
      </c>
      <c r="E26" s="15" t="str">
        <f>IF(_xlfn.XLOOKUP(A26,'Group B - Scores'!$A$7:$A$69,'Group B - Scores'!$E$7:$E$69,0)=0,"",_xlfn.XLOOKUP(A26,'Group B - Scores'!$A$7:$A$69,'Group B - Scores'!$E$7:$E$69,0))</f>
        <v>Prologis Energy LLC</v>
      </c>
      <c r="F26" s="16">
        <f>IF(_xlfn.XLOOKUP(A26,'Group B - Scores'!$A$7:$A$69,'Group B - Scores'!$F$7:$F$69,0)=0,"",_xlfn.XLOOKUP(A26,'Group B - Scores'!$A$7:$A$69,'Group B - Scores'!$F$7:$F$69,0))</f>
        <v>2.4</v>
      </c>
      <c r="G26" s="17">
        <f>IF(_xlfn.XLOOKUP(A26,'Group B - Scores'!$A$7:$A$69,'Group B - Scores'!$AH$7:$AH$69,0)=0,"",_xlfn.XLOOKUP(A26,'Group B - Scores'!$A$7:$A$69,'Group B - Scores'!$AH$7:$AH$69,0))</f>
        <v>5</v>
      </c>
      <c r="H26" s="19">
        <f>IF(_xlfn.XLOOKUP(A26,'Group B - Scores'!$A$7:$A$69,'Group B - Scores'!$AI$7:$AI$69,0)=0,"",_xlfn.XLOOKUP(A26,'Group B - Scores'!$A$7:$A$69,'Group B - Scores'!$AI$7:$AI$69,0))</f>
        <v>0.64243159232468805</v>
      </c>
      <c r="I26" s="18">
        <f>IF(_xlfn.XLOOKUP(A26,'Group B - Scores'!$A$7:$A$69,'Group B - Scores'!$I$7:$I$69,0)=0,"",_xlfn.XLOOKUP(A26,'Group B - Scores'!$A$7:$A$69,'Group B - Scores'!$I$7:$I$69,0))</f>
        <v>45446.681712986108</v>
      </c>
      <c r="J26" s="67">
        <f t="shared" si="0"/>
        <v>25</v>
      </c>
      <c r="K26" s="19" t="str">
        <f>IF(_xlfn.XLOOKUP(A26,'Group B - Scores'!$A$7:$A$69,'Group B - Scores'!$J$7:$J$69,0)=0,"",_xlfn.XLOOKUP(A26,'Group B - Scores'!$A$7:$A$69,'Group B - Scores'!$J$7:$J$69,0))</f>
        <v>99 N Pinnacle Drive</v>
      </c>
      <c r="L26" s="15" t="str">
        <f>IF(_xlfn.XLOOKUP(A26,'Group B - Scores'!$A$7:$A$69,'Group B - Scores'!$K$7:$K$69,0)=0,"",_xlfn.XLOOKUP(A26,'Group B - Scores'!$A$7:$A$69,'Group B - Scores'!$K$7:$K$69,0))</f>
        <v>Romeoville</v>
      </c>
      <c r="M26" s="15">
        <f>IF(_xlfn.XLOOKUP(A26,'Group B - Scores'!$A$7:$A$69,'Group B - Scores'!$L$7:$L$69,0)=0,"",_xlfn.XLOOKUP(A26,'Group B - Scores'!$A$7:$A$69,'Group B - Scores'!$L$7:$L$69,0))</f>
        <v>60446</v>
      </c>
      <c r="N26" s="15" t="str">
        <f>IF(_xlfn.XLOOKUP(A26,'Group B - Scores'!$A$7:$A$69,'Group B - Scores'!$M$7:$M$69,0)=0,"",_xlfn.XLOOKUP(A26,'Group B - Scores'!$A$7:$A$69,'Group B - Scores'!$M$7:$M$69,0))</f>
        <v>Will</v>
      </c>
      <c r="O26" s="15" t="str">
        <f>IF(_xlfn.XLOOKUP(A26,'Group B - Scores'!$A$7:$A$69,'Group B - Scores'!$N$7:$N$69,0)=0,"",_xlfn.XLOOKUP(A26,'Group B - Scores'!$A$7:$A$69,'Group B - Scores'!$N$7:$N$69,0))</f>
        <v>Lockport</v>
      </c>
    </row>
    <row r="27" spans="1:15" x14ac:dyDescent="0.3">
      <c r="A27" s="15">
        <v>135195</v>
      </c>
      <c r="B27" s="15" t="str">
        <f>IF(_xlfn.XLOOKUP(A27,'Group B - Scores'!$A$7:$A$69,'Group B - Scores'!$D$7:$D$69,0)=0,"",_xlfn.XLOOKUP(A27,'Group B - Scores'!$A$7:$A$69,'Group B - Scores'!$D$7:$D$69,0))</f>
        <v>175 Mercedes Dr</v>
      </c>
      <c r="C27" s="15">
        <f>IF(_xlfn.XLOOKUP(A27,'Group B - Scores'!$A$7:$A$69,'Group B - Scores'!$C$7:$C$69,0)=0,"",_xlfn.XLOOKUP(A27,'Group B - Scores'!$A$7:$A$69,'Group B - Scores'!$C$7:$C$69,0))</f>
        <v>2067</v>
      </c>
      <c r="D27" s="15" t="str">
        <f>IF(_xlfn.XLOOKUP(A27,'Group B - Scores'!$A$7:$A$69,'Group B - Scores'!$B$7:$B$69,0)=0,"",_xlfn.XLOOKUP(A27,'Group B - Scores'!$A$7:$A$69,'Group B - Scores'!$B$7:$B$69,0))</f>
        <v>SRE IL REC Administrator 2, LLC</v>
      </c>
      <c r="E27" s="15" t="str">
        <f>IF(_xlfn.XLOOKUP(A27,'Group B - Scores'!$A$7:$A$69,'Group B - Scores'!$E$7:$E$69,0)=0,"",_xlfn.XLOOKUP(A27,'Group B - Scores'!$A$7:$A$69,'Group B - Scores'!$E$7:$E$69,0))</f>
        <v>Summit Ridge Energy, LLC</v>
      </c>
      <c r="F27" s="16">
        <f>IF(_xlfn.XLOOKUP(A27,'Group B - Scores'!$A$7:$A$69,'Group B - Scores'!$F$7:$F$69,0)=0,"",_xlfn.XLOOKUP(A27,'Group B - Scores'!$A$7:$A$69,'Group B - Scores'!$F$7:$F$69,0))</f>
        <v>1.21</v>
      </c>
      <c r="G27" s="17">
        <f>IF(_xlfn.XLOOKUP(A27,'Group B - Scores'!$A$7:$A$69,'Group B - Scores'!$AH$7:$AH$69,0)=0,"",_xlfn.XLOOKUP(A27,'Group B - Scores'!$A$7:$A$69,'Group B - Scores'!$AH$7:$AH$69,0))</f>
        <v>5</v>
      </c>
      <c r="H27" s="19">
        <f>IF(_xlfn.XLOOKUP(A27,'Group B - Scores'!$A$7:$A$69,'Group B - Scores'!$AI$7:$AI$69,0)=0,"",_xlfn.XLOOKUP(A27,'Group B - Scores'!$A$7:$A$69,'Group B - Scores'!$AI$7:$AI$69,0))</f>
        <v>0.63810957119686396</v>
      </c>
      <c r="I27" s="18">
        <f>IF(_xlfn.XLOOKUP(A27,'Group B - Scores'!$A$7:$A$69,'Group B - Scores'!$I$7:$I$69,0)=0,"",_xlfn.XLOOKUP(A27,'Group B - Scores'!$A$7:$A$69,'Group B - Scores'!$I$7:$I$69,0))</f>
        <v>45446.615575810189</v>
      </c>
      <c r="J27" s="67">
        <f t="shared" si="0"/>
        <v>26</v>
      </c>
      <c r="K27" s="19" t="str">
        <f>IF(_xlfn.XLOOKUP(A27,'Group B - Scores'!$A$7:$A$69,'Group B - Scores'!$J$7:$J$69,0)=0,"",_xlfn.XLOOKUP(A27,'Group B - Scores'!$A$7:$A$69,'Group B - Scores'!$J$7:$J$69,0))</f>
        <v>175 Mercedes Dr</v>
      </c>
      <c r="L27" s="15" t="str">
        <f>IF(_xlfn.XLOOKUP(A27,'Group B - Scores'!$A$7:$A$69,'Group B - Scores'!$K$7:$K$69,0)=0,"",_xlfn.XLOOKUP(A27,'Group B - Scores'!$A$7:$A$69,'Group B - Scores'!$K$7:$K$69,0))</f>
        <v>Carol Stream</v>
      </c>
      <c r="M27" s="15">
        <f>IF(_xlfn.XLOOKUP(A27,'Group B - Scores'!$A$7:$A$69,'Group B - Scores'!$L$7:$L$69,0)=0,"",_xlfn.XLOOKUP(A27,'Group B - Scores'!$A$7:$A$69,'Group B - Scores'!$L$7:$L$69,0))</f>
        <v>60188</v>
      </c>
      <c r="N27" s="15" t="str">
        <f>IF(_xlfn.XLOOKUP(A27,'Group B - Scores'!$A$7:$A$69,'Group B - Scores'!$M$7:$M$69,0)=0,"",_xlfn.XLOOKUP(A27,'Group B - Scores'!$A$7:$A$69,'Group B - Scores'!$M$7:$M$69,0))</f>
        <v>Dupage</v>
      </c>
      <c r="O27" s="15" t="str">
        <f>IF(_xlfn.XLOOKUP(A27,'Group B - Scores'!$A$7:$A$69,'Group B - Scores'!$N$7:$N$69,0)=0,"",_xlfn.XLOOKUP(A27,'Group B - Scores'!$A$7:$A$69,'Group B - Scores'!$N$7:$N$69,0))</f>
        <v>Bloomingdale</v>
      </c>
    </row>
    <row r="28" spans="1:15" x14ac:dyDescent="0.3">
      <c r="A28" s="15">
        <v>135252</v>
      </c>
      <c r="B28" s="15" t="str">
        <f>IF(_xlfn.XLOOKUP(A28,'Group B - Scores'!$A$7:$A$69,'Group B - Scores'!$D$7:$D$69,0)=0,"",_xlfn.XLOOKUP(A28,'Group B - Scores'!$A$7:$A$69,'Group B - Scores'!$D$7:$D$69,0))</f>
        <v>Run Brit Solar, LLC</v>
      </c>
      <c r="C28" s="15">
        <f>IF(_xlfn.XLOOKUP(A28,'Group B - Scores'!$A$7:$A$69,'Group B - Scores'!$C$7:$C$69,0)=0,"",_xlfn.XLOOKUP(A28,'Group B - Scores'!$A$7:$A$69,'Group B - Scores'!$C$7:$C$69,0))</f>
        <v>343</v>
      </c>
      <c r="D28" s="15" t="str">
        <f>IF(_xlfn.XLOOKUP(A28,'Group B - Scores'!$A$7:$A$69,'Group B - Scores'!$B$7:$B$69,0)=0,"",_xlfn.XLOOKUP(A28,'Group B - Scores'!$A$7:$A$69,'Group B - Scores'!$B$7:$B$69,0))</f>
        <v>Nexamp Solar, LLC</v>
      </c>
      <c r="E28" s="15" t="str">
        <f>IF(_xlfn.XLOOKUP(A28,'Group B - Scores'!$A$7:$A$69,'Group B - Scores'!$E$7:$E$69,0)=0,"",_xlfn.XLOOKUP(A28,'Group B - Scores'!$A$7:$A$69,'Group B - Scores'!$E$7:$E$69,0))</f>
        <v>Nexamp Capital, LLC</v>
      </c>
      <c r="F28" s="16">
        <f>IF(_xlfn.XLOOKUP(A28,'Group B - Scores'!$A$7:$A$69,'Group B - Scores'!$F$7:$F$69,0)=0,"",_xlfn.XLOOKUP(A28,'Group B - Scores'!$A$7:$A$69,'Group B - Scores'!$F$7:$F$69,0))</f>
        <v>2.1</v>
      </c>
      <c r="G28" s="17">
        <f>IF(_xlfn.XLOOKUP(A28,'Group B - Scores'!$A$7:$A$69,'Group B - Scores'!$AH$7:$AH$69,0)=0,"",_xlfn.XLOOKUP(A28,'Group B - Scores'!$A$7:$A$69,'Group B - Scores'!$AH$7:$AH$69,0))</f>
        <v>5</v>
      </c>
      <c r="H28" s="19">
        <f>IF(_xlfn.XLOOKUP(A28,'Group B - Scores'!$A$7:$A$69,'Group B - Scores'!$AI$7:$AI$69,0)=0,"",_xlfn.XLOOKUP(A28,'Group B - Scores'!$A$7:$A$69,'Group B - Scores'!$AI$7:$AI$69,0))</f>
        <v>0.63739772924149196</v>
      </c>
      <c r="I28" s="18">
        <f>IF(_xlfn.XLOOKUP(A28,'Group B - Scores'!$A$7:$A$69,'Group B - Scores'!$I$7:$I$69,0)=0,"",_xlfn.XLOOKUP(A28,'Group B - Scores'!$A$7:$A$69,'Group B - Scores'!$I$7:$I$69,0))</f>
        <v>45446.647997766202</v>
      </c>
      <c r="J28" s="67">
        <f t="shared" si="0"/>
        <v>27</v>
      </c>
      <c r="K28" s="19" t="str">
        <f>IF(_xlfn.XLOOKUP(A28,'Group B - Scores'!$A$7:$A$69,'Group B - Scores'!$J$7:$J$69,0)=0,"",_xlfn.XLOOKUP(A28,'Group B - Scores'!$A$7:$A$69,'Group B - Scores'!$J$7:$J$69,0))</f>
        <v>11210 S Katherine Crossing, Woodridge IL</v>
      </c>
      <c r="L28" s="15" t="str">
        <f>IF(_xlfn.XLOOKUP(A28,'Group B - Scores'!$A$7:$A$69,'Group B - Scores'!$K$7:$K$69,0)=0,"",_xlfn.XLOOKUP(A28,'Group B - Scores'!$A$7:$A$69,'Group B - Scores'!$K$7:$K$69,0))</f>
        <v>Woodridge</v>
      </c>
      <c r="M28" s="15">
        <f>IF(_xlfn.XLOOKUP(A28,'Group B - Scores'!$A$7:$A$69,'Group B - Scores'!$L$7:$L$69,0)=0,"",_xlfn.XLOOKUP(A28,'Group B - Scores'!$A$7:$A$69,'Group B - Scores'!$L$7:$L$69,0))</f>
        <v>60439</v>
      </c>
      <c r="N28" s="15" t="str">
        <f>IF(_xlfn.XLOOKUP(A28,'Group B - Scores'!$A$7:$A$69,'Group B - Scores'!$M$7:$M$69,0)=0,"",_xlfn.XLOOKUP(A28,'Group B - Scores'!$A$7:$A$69,'Group B - Scores'!$M$7:$M$69,0))</f>
        <v>Will</v>
      </c>
      <c r="O28" s="15" t="str">
        <f>IF(_xlfn.XLOOKUP(A28,'Group B - Scores'!$A$7:$A$69,'Group B - Scores'!$N$7:$N$69,0)=0,"",_xlfn.XLOOKUP(A28,'Group B - Scores'!$A$7:$A$69,'Group B - Scores'!$N$7:$N$69,0))</f>
        <v>Dupage</v>
      </c>
    </row>
    <row r="29" spans="1:15" x14ac:dyDescent="0.3">
      <c r="A29" s="15">
        <v>134983</v>
      </c>
      <c r="B29" s="15" t="str">
        <f>IF(_xlfn.XLOOKUP(A29,'Group B - Scores'!$A$7:$A$69,'Group B - Scores'!$D$7:$D$69,0)=0,"",_xlfn.XLOOKUP(A29,'Group B - Scores'!$A$7:$A$69,'Group B - Scores'!$D$7:$D$69,0))</f>
        <v>Romeoville 9</v>
      </c>
      <c r="C29" s="15">
        <f>IF(_xlfn.XLOOKUP(A29,'Group B - Scores'!$A$7:$A$69,'Group B - Scores'!$C$7:$C$69,0)=0,"",_xlfn.XLOOKUP(A29,'Group B - Scores'!$A$7:$A$69,'Group B - Scores'!$C$7:$C$69,0))</f>
        <v>2020</v>
      </c>
      <c r="D29" s="15" t="str">
        <f>IF(_xlfn.XLOOKUP(A29,'Group B - Scores'!$A$7:$A$69,'Group B - Scores'!$B$7:$B$69,0)=0,"",_xlfn.XLOOKUP(A29,'Group B - Scores'!$A$7:$A$69,'Group B - Scores'!$B$7:$B$69,0))</f>
        <v>Prologis Energy LLC</v>
      </c>
      <c r="E29" s="15" t="str">
        <f>IF(_xlfn.XLOOKUP(A29,'Group B - Scores'!$A$7:$A$69,'Group B - Scores'!$E$7:$E$69,0)=0,"",_xlfn.XLOOKUP(A29,'Group B - Scores'!$A$7:$A$69,'Group B - Scores'!$E$7:$E$69,0))</f>
        <v>Prologis Energy LLC</v>
      </c>
      <c r="F29" s="16">
        <f>IF(_xlfn.XLOOKUP(A29,'Group B - Scores'!$A$7:$A$69,'Group B - Scores'!$F$7:$F$69,0)=0,"",_xlfn.XLOOKUP(A29,'Group B - Scores'!$A$7:$A$69,'Group B - Scores'!$F$7:$F$69,0))</f>
        <v>1.8</v>
      </c>
      <c r="G29" s="17">
        <f>IF(_xlfn.XLOOKUP(A29,'Group B - Scores'!$A$7:$A$69,'Group B - Scores'!$AH$7:$AH$69,0)=0,"",_xlfn.XLOOKUP(A29,'Group B - Scores'!$A$7:$A$69,'Group B - Scores'!$AH$7:$AH$69,0))</f>
        <v>5</v>
      </c>
      <c r="H29" s="19">
        <f>IF(_xlfn.XLOOKUP(A29,'Group B - Scores'!$A$7:$A$69,'Group B - Scores'!$AI$7:$AI$69,0)=0,"",_xlfn.XLOOKUP(A29,'Group B - Scores'!$A$7:$A$69,'Group B - Scores'!$AI$7:$AI$69,0))</f>
        <v>0.63709258031781202</v>
      </c>
      <c r="I29" s="18">
        <f>IF(_xlfn.XLOOKUP(A29,'Group B - Scores'!$A$7:$A$69,'Group B - Scores'!$I$7:$I$69,0)=0,"",_xlfn.XLOOKUP(A29,'Group B - Scores'!$A$7:$A$69,'Group B - Scores'!$I$7:$I$69,0))</f>
        <v>45446.79048974537</v>
      </c>
      <c r="J29" s="67">
        <f t="shared" si="0"/>
        <v>28</v>
      </c>
      <c r="K29" s="19" t="str">
        <f>IF(_xlfn.XLOOKUP(A29,'Group B - Scores'!$A$7:$A$69,'Group B - Scores'!$J$7:$J$69,0)=0,"",_xlfn.XLOOKUP(A29,'Group B - Scores'!$A$7:$A$69,'Group B - Scores'!$J$7:$J$69,0))</f>
        <v>1053 N Schmidt Rd</v>
      </c>
      <c r="L29" s="15" t="str">
        <f>IF(_xlfn.XLOOKUP(A29,'Group B - Scores'!$A$7:$A$69,'Group B - Scores'!$K$7:$K$69,0)=0,"",_xlfn.XLOOKUP(A29,'Group B - Scores'!$A$7:$A$69,'Group B - Scores'!$K$7:$K$69,0))</f>
        <v>Romeoville</v>
      </c>
      <c r="M29" s="15">
        <f>IF(_xlfn.XLOOKUP(A29,'Group B - Scores'!$A$7:$A$69,'Group B - Scores'!$L$7:$L$69,0)=0,"",_xlfn.XLOOKUP(A29,'Group B - Scores'!$A$7:$A$69,'Group B - Scores'!$L$7:$L$69,0))</f>
        <v>60440</v>
      </c>
      <c r="N29" s="15" t="str">
        <f>IF(_xlfn.XLOOKUP(A29,'Group B - Scores'!$A$7:$A$69,'Group B - Scores'!$M$7:$M$69,0)=0,"",_xlfn.XLOOKUP(A29,'Group B - Scores'!$A$7:$A$69,'Group B - Scores'!$M$7:$M$69,0))</f>
        <v>Will</v>
      </c>
      <c r="O29" s="15" t="str">
        <f>IF(_xlfn.XLOOKUP(A29,'Group B - Scores'!$A$7:$A$69,'Group B - Scores'!$N$7:$N$69,0)=0,"",_xlfn.XLOOKUP(A29,'Group B - Scores'!$A$7:$A$69,'Group B - Scores'!$N$7:$N$69,0))</f>
        <v>DuPage</v>
      </c>
    </row>
    <row r="30" spans="1:15" x14ac:dyDescent="0.3">
      <c r="A30" s="15">
        <v>135170</v>
      </c>
      <c r="B30" s="15" t="str">
        <f>IF(_xlfn.XLOOKUP(A30,'Group B - Scores'!$A$7:$A$69,'Group B - Scores'!$D$7:$D$69,0)=0,"",_xlfn.XLOOKUP(A30,'Group B - Scores'!$A$7:$A$69,'Group B - Scores'!$D$7:$D$69,0))</f>
        <v>2057 George St g6</v>
      </c>
      <c r="C30" s="15">
        <f>IF(_xlfn.XLOOKUP(A30,'Group B - Scores'!$A$7:$A$69,'Group B - Scores'!$C$7:$C$69,0)=0,"",_xlfn.XLOOKUP(A30,'Group B - Scores'!$A$7:$A$69,'Group B - Scores'!$C$7:$C$69,0))</f>
        <v>2067</v>
      </c>
      <c r="D30" s="15" t="str">
        <f>IF(_xlfn.XLOOKUP(A30,'Group B - Scores'!$A$7:$A$69,'Group B - Scores'!$B$7:$B$69,0)=0,"",_xlfn.XLOOKUP(A30,'Group B - Scores'!$A$7:$A$69,'Group B - Scores'!$B$7:$B$69,0))</f>
        <v>SRE IL REC Administrator 2, LLC</v>
      </c>
      <c r="E30" s="15" t="str">
        <f>IF(_xlfn.XLOOKUP(A30,'Group B - Scores'!$A$7:$A$69,'Group B - Scores'!$E$7:$E$69,0)=0,"",_xlfn.XLOOKUP(A30,'Group B - Scores'!$A$7:$A$69,'Group B - Scores'!$E$7:$E$69,0))</f>
        <v>Summit Ridge Energy, LLC</v>
      </c>
      <c r="F30" s="16">
        <f>IF(_xlfn.XLOOKUP(A30,'Group B - Scores'!$A$7:$A$69,'Group B - Scores'!$F$7:$F$69,0)=0,"",_xlfn.XLOOKUP(A30,'Group B - Scores'!$A$7:$A$69,'Group B - Scores'!$F$7:$F$69,0))</f>
        <v>1.43</v>
      </c>
      <c r="G30" s="17">
        <f>IF(_xlfn.XLOOKUP(A30,'Group B - Scores'!$A$7:$A$69,'Group B - Scores'!$AH$7:$AH$69,0)=0,"",_xlfn.XLOOKUP(A30,'Group B - Scores'!$A$7:$A$69,'Group B - Scores'!$AH$7:$AH$69,0))</f>
        <v>5</v>
      </c>
      <c r="H30" s="19">
        <f>IF(_xlfn.XLOOKUP(A30,'Group B - Scores'!$A$7:$A$69,'Group B - Scores'!$AI$7:$AI$69,0)=0,"",_xlfn.XLOOKUP(A30,'Group B - Scores'!$A$7:$A$69,'Group B - Scores'!$AI$7:$AI$69,0))</f>
        <v>0.60575997460759501</v>
      </c>
      <c r="I30" s="18">
        <f>IF(_xlfn.XLOOKUP(A30,'Group B - Scores'!$A$7:$A$69,'Group B - Scores'!$I$7:$I$69,0)=0,"",_xlfn.XLOOKUP(A30,'Group B - Scores'!$A$7:$A$69,'Group B - Scores'!$I$7:$I$69,0))</f>
        <v>45446.615759016204</v>
      </c>
      <c r="J30" s="67">
        <f t="shared" si="0"/>
        <v>29</v>
      </c>
      <c r="K30" s="19" t="str">
        <f>IF(_xlfn.XLOOKUP(A30,'Group B - Scores'!$A$7:$A$69,'Group B - Scores'!$J$7:$J$69,0)=0,"",_xlfn.XLOOKUP(A30,'Group B - Scores'!$A$7:$A$69,'Group B - Scores'!$J$7:$J$69,0))</f>
        <v>2057 George St g6</v>
      </c>
      <c r="L30" s="15" t="str">
        <f>IF(_xlfn.XLOOKUP(A30,'Group B - Scores'!$A$7:$A$69,'Group B - Scores'!$K$7:$K$69,0)=0,"",_xlfn.XLOOKUP(A30,'Group B - Scores'!$A$7:$A$69,'Group B - Scores'!$K$7:$K$69,0))</f>
        <v>Melrose Park</v>
      </c>
      <c r="M30" s="15">
        <f>IF(_xlfn.XLOOKUP(A30,'Group B - Scores'!$A$7:$A$69,'Group B - Scores'!$L$7:$L$69,0)=0,"",_xlfn.XLOOKUP(A30,'Group B - Scores'!$A$7:$A$69,'Group B - Scores'!$L$7:$L$69,0))</f>
        <v>60160</v>
      </c>
      <c r="N30" s="15" t="str">
        <f>IF(_xlfn.XLOOKUP(A30,'Group B - Scores'!$A$7:$A$69,'Group B - Scores'!$M$7:$M$69,0)=0,"",_xlfn.XLOOKUP(A30,'Group B - Scores'!$A$7:$A$69,'Group B - Scores'!$M$7:$M$69,0))</f>
        <v>Cook</v>
      </c>
      <c r="O30" s="15" t="str">
        <f>IF(_xlfn.XLOOKUP(A30,'Group B - Scores'!$A$7:$A$69,'Group B - Scores'!$N$7:$N$69,0)=0,"",_xlfn.XLOOKUP(A30,'Group B - Scores'!$A$7:$A$69,'Group B - Scores'!$N$7:$N$69,0))</f>
        <v>Leyden</v>
      </c>
    </row>
    <row r="31" spans="1:15" x14ac:dyDescent="0.3">
      <c r="A31" s="15">
        <v>135238</v>
      </c>
      <c r="B31" s="15" t="str">
        <f>IF(_xlfn.XLOOKUP(A31,'Group B - Scores'!$A$7:$A$69,'Group B - Scores'!$D$7:$D$69,0)=0,"",_xlfn.XLOOKUP(A31,'Group B - Scores'!$A$7:$A$69,'Group B - Scores'!$D$7:$D$69,0))</f>
        <v>Hov Brit Solar, LLC</v>
      </c>
      <c r="C31" s="15">
        <f>IF(_xlfn.XLOOKUP(A31,'Group B - Scores'!$A$7:$A$69,'Group B - Scores'!$C$7:$C$69,0)=0,"",_xlfn.XLOOKUP(A31,'Group B - Scores'!$A$7:$A$69,'Group B - Scores'!$C$7:$C$69,0))</f>
        <v>343</v>
      </c>
      <c r="D31" s="15" t="str">
        <f>IF(_xlfn.XLOOKUP(A31,'Group B - Scores'!$A$7:$A$69,'Group B - Scores'!$B$7:$B$69,0)=0,"",_xlfn.XLOOKUP(A31,'Group B - Scores'!$A$7:$A$69,'Group B - Scores'!$B$7:$B$69,0))</f>
        <v>Nexamp Solar, LLC</v>
      </c>
      <c r="E31" s="15" t="str">
        <f>IF(_xlfn.XLOOKUP(A31,'Group B - Scores'!$A$7:$A$69,'Group B - Scores'!$E$7:$E$69,0)=0,"",_xlfn.XLOOKUP(A31,'Group B - Scores'!$A$7:$A$69,'Group B - Scores'!$E$7:$E$69,0))</f>
        <v>Nexamp Capital, LLC</v>
      </c>
      <c r="F31" s="16">
        <f>IF(_xlfn.XLOOKUP(A31,'Group B - Scores'!$A$7:$A$69,'Group B - Scores'!$F$7:$F$69,0)=0,"",_xlfn.XLOOKUP(A31,'Group B - Scores'!$A$7:$A$69,'Group B - Scores'!$F$7:$F$69,0))</f>
        <v>1.5</v>
      </c>
      <c r="G31" s="17">
        <f>IF(_xlfn.XLOOKUP(A31,'Group B - Scores'!$A$7:$A$69,'Group B - Scores'!$AH$7:$AH$69,0)=0,"",_xlfn.XLOOKUP(A31,'Group B - Scores'!$A$7:$A$69,'Group B - Scores'!$AH$7:$AH$69,0))</f>
        <v>5</v>
      </c>
      <c r="H31" s="19">
        <f>IF(_xlfn.XLOOKUP(A31,'Group B - Scores'!$A$7:$A$69,'Group B - Scores'!$AI$7:$AI$69,0)=0,"",_xlfn.XLOOKUP(A31,'Group B - Scores'!$A$7:$A$69,'Group B - Scores'!$AI$7:$AI$69,0))</f>
        <v>0.604542489493608</v>
      </c>
      <c r="I31" s="18">
        <f>IF(_xlfn.XLOOKUP(A31,'Group B - Scores'!$A$7:$A$69,'Group B - Scores'!$I$7:$I$69,0)=0,"",_xlfn.XLOOKUP(A31,'Group B - Scores'!$A$7:$A$69,'Group B - Scores'!$I$7:$I$69,0))</f>
        <v>45446.64397931713</v>
      </c>
      <c r="J31" s="67">
        <f t="shared" si="0"/>
        <v>30</v>
      </c>
      <c r="K31" s="19" t="str">
        <f>IF(_xlfn.XLOOKUP(A31,'Group B - Scores'!$A$7:$A$69,'Group B - Scores'!$J$7:$J$69,0)=0,"",_xlfn.XLOOKUP(A31,'Group B - Scores'!$A$7:$A$69,'Group B - Scores'!$J$7:$J$69,0))</f>
        <v>2715 Davey Road</v>
      </c>
      <c r="L31" s="15" t="str">
        <f>IF(_xlfn.XLOOKUP(A31,'Group B - Scores'!$A$7:$A$69,'Group B - Scores'!$K$7:$K$69,0)=0,"",_xlfn.XLOOKUP(A31,'Group B - Scores'!$A$7:$A$69,'Group B - Scores'!$K$7:$K$69,0))</f>
        <v>Woodridge</v>
      </c>
      <c r="M31" s="15">
        <f>IF(_xlfn.XLOOKUP(A31,'Group B - Scores'!$A$7:$A$69,'Group B - Scores'!$L$7:$L$69,0)=0,"",_xlfn.XLOOKUP(A31,'Group B - Scores'!$A$7:$A$69,'Group B - Scores'!$L$7:$L$69,0))</f>
        <v>60517</v>
      </c>
      <c r="N31" s="15" t="str">
        <f>IF(_xlfn.XLOOKUP(A31,'Group B - Scores'!$A$7:$A$69,'Group B - Scores'!$M$7:$M$69,0)=0,"",_xlfn.XLOOKUP(A31,'Group B - Scores'!$A$7:$A$69,'Group B - Scores'!$M$7:$M$69,0))</f>
        <v>Will</v>
      </c>
      <c r="O31" s="15" t="str">
        <f>IF(_xlfn.XLOOKUP(A31,'Group B - Scores'!$A$7:$A$69,'Group B - Scores'!$N$7:$N$69,0)=0,"",_xlfn.XLOOKUP(A31,'Group B - Scores'!$A$7:$A$69,'Group B - Scores'!$N$7:$N$69,0))</f>
        <v>Dupage</v>
      </c>
    </row>
    <row r="32" spans="1:15" x14ac:dyDescent="0.3">
      <c r="A32" s="15">
        <v>135159</v>
      </c>
      <c r="B32" s="15" t="str">
        <f>IF(_xlfn.XLOOKUP(A32,'Group B - Scores'!$A$7:$A$69,'Group B - Scores'!$D$7:$D$69,0)=0,"",_xlfn.XLOOKUP(A32,'Group B - Scores'!$A$7:$A$69,'Group B - Scores'!$D$7:$D$69,0))</f>
        <v>1590 W Stearns Road</v>
      </c>
      <c r="C32" s="15">
        <f>IF(_xlfn.XLOOKUP(A32,'Group B - Scores'!$A$7:$A$69,'Group B - Scores'!$C$7:$C$69,0)=0,"",_xlfn.XLOOKUP(A32,'Group B - Scores'!$A$7:$A$69,'Group B - Scores'!$C$7:$C$69,0))</f>
        <v>2067</v>
      </c>
      <c r="D32" s="15" t="str">
        <f>IF(_xlfn.XLOOKUP(A32,'Group B - Scores'!$A$7:$A$69,'Group B - Scores'!$B$7:$B$69,0)=0,"",_xlfn.XLOOKUP(A32,'Group B - Scores'!$A$7:$A$69,'Group B - Scores'!$B$7:$B$69,0))</f>
        <v>SRE IL REC Administrator 2, LLC</v>
      </c>
      <c r="E32" s="15" t="str">
        <f>IF(_xlfn.XLOOKUP(A32,'Group B - Scores'!$A$7:$A$69,'Group B - Scores'!$E$7:$E$69,0)=0,"",_xlfn.XLOOKUP(A32,'Group B - Scores'!$A$7:$A$69,'Group B - Scores'!$E$7:$E$69,0))</f>
        <v>Summit Ridge Energy, LLC</v>
      </c>
      <c r="F32" s="16">
        <f>IF(_xlfn.XLOOKUP(A32,'Group B - Scores'!$A$7:$A$69,'Group B - Scores'!$F$7:$F$69,0)=0,"",_xlfn.XLOOKUP(A32,'Group B - Scores'!$A$7:$A$69,'Group B - Scores'!$F$7:$F$69,0))</f>
        <v>1.76</v>
      </c>
      <c r="G32" s="17">
        <f>IF(_xlfn.XLOOKUP(A32,'Group B - Scores'!$A$7:$A$69,'Group B - Scores'!$AH$7:$AH$69,0)=0,"",_xlfn.XLOOKUP(A32,'Group B - Scores'!$A$7:$A$69,'Group B - Scores'!$AH$7:$AH$69,0))</f>
        <v>5</v>
      </c>
      <c r="H32" s="19">
        <f>IF(_xlfn.XLOOKUP(A32,'Group B - Scores'!$A$7:$A$69,'Group B - Scores'!$AI$7:$AI$69,0)=0,"",_xlfn.XLOOKUP(A32,'Group B - Scores'!$A$7:$A$69,'Group B - Scores'!$AI$7:$AI$69,0))</f>
        <v>0.59764326645652699</v>
      </c>
      <c r="I32" s="18">
        <f>IF(_xlfn.XLOOKUP(A32,'Group B - Scores'!$A$7:$A$69,'Group B - Scores'!$I$7:$I$69,0)=0,"",_xlfn.XLOOKUP(A32,'Group B - Scores'!$A$7:$A$69,'Group B - Scores'!$I$7:$I$69,0))</f>
        <v>45446.615575810189</v>
      </c>
      <c r="J32" s="67">
        <f t="shared" si="0"/>
        <v>31</v>
      </c>
      <c r="K32" s="19" t="str">
        <f>IF(_xlfn.XLOOKUP(A32,'Group B - Scores'!$A$7:$A$69,'Group B - Scores'!$J$7:$J$69,0)=0,"",_xlfn.XLOOKUP(A32,'Group B - Scores'!$A$7:$A$69,'Group B - Scores'!$J$7:$J$69,0))</f>
        <v>1590 W Stearns Road</v>
      </c>
      <c r="L32" s="15" t="str">
        <f>IF(_xlfn.XLOOKUP(A32,'Group B - Scores'!$A$7:$A$69,'Group B - Scores'!$K$7:$K$69,0)=0,"",_xlfn.XLOOKUP(A32,'Group B - Scores'!$A$7:$A$69,'Group B - Scores'!$K$7:$K$69,0))</f>
        <v xml:space="preserve">Bartlett </v>
      </c>
      <c r="M32" s="15">
        <f>IF(_xlfn.XLOOKUP(A32,'Group B - Scores'!$A$7:$A$69,'Group B - Scores'!$L$7:$L$69,0)=0,"",_xlfn.XLOOKUP(A32,'Group B - Scores'!$A$7:$A$69,'Group B - Scores'!$L$7:$L$69,0))</f>
        <v>60103</v>
      </c>
      <c r="N32" s="15" t="str">
        <f>IF(_xlfn.XLOOKUP(A32,'Group B - Scores'!$A$7:$A$69,'Group B - Scores'!$M$7:$M$69,0)=0,"",_xlfn.XLOOKUP(A32,'Group B - Scores'!$A$7:$A$69,'Group B - Scores'!$M$7:$M$69,0))</f>
        <v>DuPage</v>
      </c>
      <c r="O32" s="15" t="str">
        <f>IF(_xlfn.XLOOKUP(A32,'Group B - Scores'!$A$7:$A$69,'Group B - Scores'!$N$7:$N$69,0)=0,"",_xlfn.XLOOKUP(A32,'Group B - Scores'!$A$7:$A$69,'Group B - Scores'!$N$7:$N$69,0))</f>
        <v>Wayne</v>
      </c>
    </row>
    <row r="33" spans="1:15" x14ac:dyDescent="0.3">
      <c r="A33" s="15">
        <v>134994</v>
      </c>
      <c r="B33" s="15" t="str">
        <f>IF(_xlfn.XLOOKUP(A33,'Group B - Scores'!$A$7:$A$69,'Group B - Scores'!$D$7:$D$69,0)=0,"",_xlfn.XLOOKUP(A33,'Group B - Scores'!$A$7:$A$69,'Group B - Scores'!$D$7:$D$69,0))</f>
        <v>Bolingbrook 33</v>
      </c>
      <c r="C33" s="15">
        <f>IF(_xlfn.XLOOKUP(A33,'Group B - Scores'!$A$7:$A$69,'Group B - Scores'!$C$7:$C$69,0)=0,"",_xlfn.XLOOKUP(A33,'Group B - Scores'!$A$7:$A$69,'Group B - Scores'!$C$7:$C$69,0))</f>
        <v>2020</v>
      </c>
      <c r="D33" s="15" t="str">
        <f>IF(_xlfn.XLOOKUP(A33,'Group B - Scores'!$A$7:$A$69,'Group B - Scores'!$B$7:$B$69,0)=0,"",_xlfn.XLOOKUP(A33,'Group B - Scores'!$A$7:$A$69,'Group B - Scores'!$B$7:$B$69,0))</f>
        <v>Prologis Energy LLC</v>
      </c>
      <c r="E33" s="15" t="str">
        <f>IF(_xlfn.XLOOKUP(A33,'Group B - Scores'!$A$7:$A$69,'Group B - Scores'!$E$7:$E$69,0)=0,"",_xlfn.XLOOKUP(A33,'Group B - Scores'!$A$7:$A$69,'Group B - Scores'!$E$7:$E$69,0))</f>
        <v>Prologis Energy LLC</v>
      </c>
      <c r="F33" s="16">
        <f>IF(_xlfn.XLOOKUP(A33,'Group B - Scores'!$A$7:$A$69,'Group B - Scores'!$F$7:$F$69,0)=0,"",_xlfn.XLOOKUP(A33,'Group B - Scores'!$A$7:$A$69,'Group B - Scores'!$F$7:$F$69,0))</f>
        <v>1.8</v>
      </c>
      <c r="G33" s="17">
        <f>IF(_xlfn.XLOOKUP(A33,'Group B - Scores'!$A$7:$A$69,'Group B - Scores'!$AH$7:$AH$69,0)=0,"",_xlfn.XLOOKUP(A33,'Group B - Scores'!$A$7:$A$69,'Group B - Scores'!$AH$7:$AH$69,0))</f>
        <v>5</v>
      </c>
      <c r="H33" s="19">
        <f>IF(_xlfn.XLOOKUP(A33,'Group B - Scores'!$A$7:$A$69,'Group B - Scores'!$AI$7:$AI$69,0)=0,"",_xlfn.XLOOKUP(A33,'Group B - Scores'!$A$7:$A$69,'Group B - Scores'!$AI$7:$AI$69,0))</f>
        <v>0.57677805820348205</v>
      </c>
      <c r="I33" s="18">
        <f>IF(_xlfn.XLOOKUP(A33,'Group B - Scores'!$A$7:$A$69,'Group B - Scores'!$I$7:$I$69,0)=0,"",_xlfn.XLOOKUP(A33,'Group B - Scores'!$A$7:$A$69,'Group B - Scores'!$I$7:$I$69,0))</f>
        <v>45446.6688587963</v>
      </c>
      <c r="J33" s="67">
        <f t="shared" si="0"/>
        <v>32</v>
      </c>
      <c r="K33" s="19" t="str">
        <f>IF(_xlfn.XLOOKUP(A33,'Group B - Scores'!$A$7:$A$69,'Group B - Scores'!$J$7:$J$69,0)=0,"",_xlfn.XLOOKUP(A33,'Group B - Scores'!$A$7:$A$69,'Group B - Scores'!$J$7:$J$69,0))</f>
        <v>335 Crossroads Parkway</v>
      </c>
      <c r="L33" s="15" t="str">
        <f>IF(_xlfn.XLOOKUP(A33,'Group B - Scores'!$A$7:$A$69,'Group B - Scores'!$K$7:$K$69,0)=0,"",_xlfn.XLOOKUP(A33,'Group B - Scores'!$A$7:$A$69,'Group B - Scores'!$K$7:$K$69,0))</f>
        <v>Bolingbrook</v>
      </c>
      <c r="M33" s="15">
        <f>IF(_xlfn.XLOOKUP(A33,'Group B - Scores'!$A$7:$A$69,'Group B - Scores'!$L$7:$L$69,0)=0,"",_xlfn.XLOOKUP(A33,'Group B - Scores'!$A$7:$A$69,'Group B - Scores'!$L$7:$L$69,0))</f>
        <v>60440</v>
      </c>
      <c r="N33" s="15" t="str">
        <f>IF(_xlfn.XLOOKUP(A33,'Group B - Scores'!$A$7:$A$69,'Group B - Scores'!$M$7:$M$69,0)=0,"",_xlfn.XLOOKUP(A33,'Group B - Scores'!$A$7:$A$69,'Group B - Scores'!$M$7:$M$69,0))</f>
        <v>Will</v>
      </c>
      <c r="O33" s="15" t="str">
        <f>IF(_xlfn.XLOOKUP(A33,'Group B - Scores'!$A$7:$A$69,'Group B - Scores'!$N$7:$N$69,0)=0,"",_xlfn.XLOOKUP(A33,'Group B - Scores'!$A$7:$A$69,'Group B - Scores'!$N$7:$N$69,0))</f>
        <v>DuPage</v>
      </c>
    </row>
    <row r="34" spans="1:15" x14ac:dyDescent="0.3">
      <c r="A34" s="15">
        <v>135165</v>
      </c>
      <c r="B34" s="15" t="str">
        <f>IF(_xlfn.XLOOKUP(A34,'Group B - Scores'!$A$7:$A$69,'Group B - Scores'!$D$7:$D$69,0)=0,"",_xlfn.XLOOKUP(A34,'Group B - Scores'!$A$7:$A$69,'Group B - Scores'!$D$7:$D$69,0))</f>
        <v>410 W 169th St</v>
      </c>
      <c r="C34" s="15">
        <f>IF(_xlfn.XLOOKUP(A34,'Group B - Scores'!$A$7:$A$69,'Group B - Scores'!$C$7:$C$69,0)=0,"",_xlfn.XLOOKUP(A34,'Group B - Scores'!$A$7:$A$69,'Group B - Scores'!$C$7:$C$69,0))</f>
        <v>2067</v>
      </c>
      <c r="D34" s="15" t="str">
        <f>IF(_xlfn.XLOOKUP(A34,'Group B - Scores'!$A$7:$A$69,'Group B - Scores'!$B$7:$B$69,0)=0,"",_xlfn.XLOOKUP(A34,'Group B - Scores'!$A$7:$A$69,'Group B - Scores'!$B$7:$B$69,0))</f>
        <v>SRE IL REC Administrator 2, LLC</v>
      </c>
      <c r="E34" s="15" t="str">
        <f>IF(_xlfn.XLOOKUP(A34,'Group B - Scores'!$A$7:$A$69,'Group B - Scores'!$E$7:$E$69,0)=0,"",_xlfn.XLOOKUP(A34,'Group B - Scores'!$A$7:$A$69,'Group B - Scores'!$E$7:$E$69,0))</f>
        <v>Summit Ridge Energy, LLC</v>
      </c>
      <c r="F34" s="16">
        <f>IF(_xlfn.XLOOKUP(A34,'Group B - Scores'!$A$7:$A$69,'Group B - Scores'!$F$7:$F$69,0)=0,"",_xlfn.XLOOKUP(A34,'Group B - Scores'!$A$7:$A$69,'Group B - Scores'!$F$7:$F$69,0))</f>
        <v>0.99</v>
      </c>
      <c r="G34" s="17">
        <f>IF(_xlfn.XLOOKUP(A34,'Group B - Scores'!$A$7:$A$69,'Group B - Scores'!$AH$7:$AH$69,0)=0,"",_xlfn.XLOOKUP(A34,'Group B - Scores'!$A$7:$A$69,'Group B - Scores'!$AH$7:$AH$69,0))</f>
        <v>5</v>
      </c>
      <c r="H34" s="19">
        <f>IF(_xlfn.XLOOKUP(A34,'Group B - Scores'!$A$7:$A$69,'Group B - Scores'!$AI$7:$AI$69,0)=0,"",_xlfn.XLOOKUP(A34,'Group B - Scores'!$A$7:$A$69,'Group B - Scores'!$AI$7:$AI$69,0))</f>
        <v>0.57084322241458496</v>
      </c>
      <c r="I34" s="18">
        <f>IF(_xlfn.XLOOKUP(A34,'Group B - Scores'!$A$7:$A$69,'Group B - Scores'!$I$7:$I$69,0)=0,"",_xlfn.XLOOKUP(A34,'Group B - Scores'!$A$7:$A$69,'Group B - Scores'!$I$7:$I$69,0))</f>
        <v>45446.615575810189</v>
      </c>
      <c r="J34" s="67">
        <f t="shared" si="0"/>
        <v>33</v>
      </c>
      <c r="K34" s="19" t="str">
        <f>IF(_xlfn.XLOOKUP(A34,'Group B - Scores'!$A$7:$A$69,'Group B - Scores'!$J$7:$J$69,0)=0,"",_xlfn.XLOOKUP(A34,'Group B - Scores'!$A$7:$A$69,'Group B - Scores'!$J$7:$J$69,0))</f>
        <v>410 W 169th St</v>
      </c>
      <c r="L34" s="15" t="str">
        <f>IF(_xlfn.XLOOKUP(A34,'Group B - Scores'!$A$7:$A$69,'Group B - Scores'!$K$7:$K$69,0)=0,"",_xlfn.XLOOKUP(A34,'Group B - Scores'!$A$7:$A$69,'Group B - Scores'!$K$7:$K$69,0))</f>
        <v xml:space="preserve">South Holland </v>
      </c>
      <c r="M34" s="15">
        <f>IF(_xlfn.XLOOKUP(A34,'Group B - Scores'!$A$7:$A$69,'Group B - Scores'!$L$7:$L$69,0)=0,"",_xlfn.XLOOKUP(A34,'Group B - Scores'!$A$7:$A$69,'Group B - Scores'!$L$7:$L$69,0))</f>
        <v>60473</v>
      </c>
      <c r="N34" s="15" t="str">
        <f>IF(_xlfn.XLOOKUP(A34,'Group B - Scores'!$A$7:$A$69,'Group B - Scores'!$M$7:$M$69,0)=0,"",_xlfn.XLOOKUP(A34,'Group B - Scores'!$A$7:$A$69,'Group B - Scores'!$M$7:$M$69,0))</f>
        <v>Cook</v>
      </c>
      <c r="O34" s="15" t="str">
        <f>IF(_xlfn.XLOOKUP(A34,'Group B - Scores'!$A$7:$A$69,'Group B - Scores'!$N$7:$N$69,0)=0,"",_xlfn.XLOOKUP(A34,'Group B - Scores'!$A$7:$A$69,'Group B - Scores'!$N$7:$N$69,0))</f>
        <v>Thorton</v>
      </c>
    </row>
    <row r="35" spans="1:15" x14ac:dyDescent="0.3">
      <c r="A35" s="15">
        <v>134989</v>
      </c>
      <c r="B35" s="15" t="str">
        <f>IF(_xlfn.XLOOKUP(A35,'Group B - Scores'!$A$7:$A$69,'Group B - Scores'!$D$7:$D$69,0)=0,"",_xlfn.XLOOKUP(A35,'Group B - Scores'!$A$7:$A$69,'Group B - Scores'!$D$7:$D$69,0))</f>
        <v>Carol Stream 15</v>
      </c>
      <c r="C35" s="15">
        <f>IF(_xlfn.XLOOKUP(A35,'Group B - Scores'!$A$7:$A$69,'Group B - Scores'!$C$7:$C$69,0)=0,"",_xlfn.XLOOKUP(A35,'Group B - Scores'!$A$7:$A$69,'Group B - Scores'!$C$7:$C$69,0))</f>
        <v>2020</v>
      </c>
      <c r="D35" s="15" t="str">
        <f>IF(_xlfn.XLOOKUP(A35,'Group B - Scores'!$A$7:$A$69,'Group B - Scores'!$B$7:$B$69,0)=0,"",_xlfn.XLOOKUP(A35,'Group B - Scores'!$A$7:$A$69,'Group B - Scores'!$B$7:$B$69,0))</f>
        <v>Prologis Energy LLC</v>
      </c>
      <c r="E35" s="15" t="str">
        <f>IF(_xlfn.XLOOKUP(A35,'Group B - Scores'!$A$7:$A$69,'Group B - Scores'!$E$7:$E$69,0)=0,"",_xlfn.XLOOKUP(A35,'Group B - Scores'!$A$7:$A$69,'Group B - Scores'!$E$7:$E$69,0))</f>
        <v>Prologis Energy LLC</v>
      </c>
      <c r="F35" s="16">
        <f>IF(_xlfn.XLOOKUP(A35,'Group B - Scores'!$A$7:$A$69,'Group B - Scores'!$F$7:$F$69,0)=0,"",_xlfn.XLOOKUP(A35,'Group B - Scores'!$A$7:$A$69,'Group B - Scores'!$F$7:$F$69,0))</f>
        <v>1.92</v>
      </c>
      <c r="G35" s="17">
        <f>IF(_xlfn.XLOOKUP(A35,'Group B - Scores'!$A$7:$A$69,'Group B - Scores'!$AH$7:$AH$69,0)=0,"",_xlfn.XLOOKUP(A35,'Group B - Scores'!$A$7:$A$69,'Group B - Scores'!$AH$7:$AH$69,0))</f>
        <v>5</v>
      </c>
      <c r="H35" s="19">
        <f>IF(_xlfn.XLOOKUP(A35,'Group B - Scores'!$A$7:$A$69,'Group B - Scores'!$AI$7:$AI$69,0)=0,"",_xlfn.XLOOKUP(A35,'Group B - Scores'!$A$7:$A$69,'Group B - Scores'!$AI$7:$AI$69,0))</f>
        <v>0.56903616084378605</v>
      </c>
      <c r="I35" s="18">
        <f>IF(_xlfn.XLOOKUP(A35,'Group B - Scores'!$A$7:$A$69,'Group B - Scores'!$I$7:$I$69,0)=0,"",_xlfn.XLOOKUP(A35,'Group B - Scores'!$A$7:$A$69,'Group B - Scores'!$I$7:$I$69,0))</f>
        <v>45446.67035414352</v>
      </c>
      <c r="J35" s="67">
        <f t="shared" si="0"/>
        <v>34</v>
      </c>
      <c r="K35" s="19" t="str">
        <f>IF(_xlfn.XLOOKUP(A35,'Group B - Scores'!$A$7:$A$69,'Group B - Scores'!$J$7:$J$69,0)=0,"",_xlfn.XLOOKUP(A35,'Group B - Scores'!$A$7:$A$69,'Group B - Scores'!$J$7:$J$69,0))</f>
        <v>815 Kimberly Drive</v>
      </c>
      <c r="L35" s="15" t="str">
        <f>IF(_xlfn.XLOOKUP(A35,'Group B - Scores'!$A$7:$A$69,'Group B - Scores'!$K$7:$K$69,0)=0,"",_xlfn.XLOOKUP(A35,'Group B - Scores'!$A$7:$A$69,'Group B - Scores'!$K$7:$K$69,0))</f>
        <v>Carol Stream</v>
      </c>
      <c r="M35" s="15">
        <f>IF(_xlfn.XLOOKUP(A35,'Group B - Scores'!$A$7:$A$69,'Group B - Scores'!$L$7:$L$69,0)=0,"",_xlfn.XLOOKUP(A35,'Group B - Scores'!$A$7:$A$69,'Group B - Scores'!$L$7:$L$69,0))</f>
        <v>60188</v>
      </c>
      <c r="N35" s="15" t="str">
        <f>IF(_xlfn.XLOOKUP(A35,'Group B - Scores'!$A$7:$A$69,'Group B - Scores'!$M$7:$M$69,0)=0,"",_xlfn.XLOOKUP(A35,'Group B - Scores'!$A$7:$A$69,'Group B - Scores'!$M$7:$M$69,0))</f>
        <v>DuPage</v>
      </c>
      <c r="O35" s="15" t="str">
        <f>IF(_xlfn.XLOOKUP(A35,'Group B - Scores'!$A$7:$A$69,'Group B - Scores'!$N$7:$N$69,0)=0,"",_xlfn.XLOOKUP(A35,'Group B - Scores'!$A$7:$A$69,'Group B - Scores'!$N$7:$N$69,0))</f>
        <v>Bloomingdale</v>
      </c>
    </row>
    <row r="36" spans="1:15" x14ac:dyDescent="0.3">
      <c r="A36" s="15">
        <v>135268</v>
      </c>
      <c r="B36" s="15" t="str">
        <f>IF(_xlfn.XLOOKUP(A36,'Group B - Scores'!$A$7:$A$69,'Group B - Scores'!$D$7:$D$69,0)=0,"",_xlfn.XLOOKUP(A36,'Group B - Scores'!$A$7:$A$69,'Group B - Scores'!$D$7:$D$69,0))</f>
        <v>JCO Brit Solar, LLC</v>
      </c>
      <c r="C36" s="15">
        <f>IF(_xlfn.XLOOKUP(A36,'Group B - Scores'!$A$7:$A$69,'Group B - Scores'!$C$7:$C$69,0)=0,"",_xlfn.XLOOKUP(A36,'Group B - Scores'!$A$7:$A$69,'Group B - Scores'!$C$7:$C$69,0))</f>
        <v>343</v>
      </c>
      <c r="D36" s="15" t="str">
        <f>IF(_xlfn.XLOOKUP(A36,'Group B - Scores'!$A$7:$A$69,'Group B - Scores'!$B$7:$B$69,0)=0,"",_xlfn.XLOOKUP(A36,'Group B - Scores'!$A$7:$A$69,'Group B - Scores'!$B$7:$B$69,0))</f>
        <v>Nexamp Solar, LLC</v>
      </c>
      <c r="E36" s="15" t="str">
        <f>IF(_xlfn.XLOOKUP(A36,'Group B - Scores'!$A$7:$A$69,'Group B - Scores'!$E$7:$E$69,0)=0,"",_xlfn.XLOOKUP(A36,'Group B - Scores'!$A$7:$A$69,'Group B - Scores'!$E$7:$E$69,0))</f>
        <v>Nexamp Capital, LLC</v>
      </c>
      <c r="F36" s="16">
        <f>IF(_xlfn.XLOOKUP(A36,'Group B - Scores'!$A$7:$A$69,'Group B - Scores'!$F$7:$F$69,0)=0,"",_xlfn.XLOOKUP(A36,'Group B - Scores'!$A$7:$A$69,'Group B - Scores'!$F$7:$F$69,0))</f>
        <v>2.9</v>
      </c>
      <c r="G36" s="17">
        <f>IF(_xlfn.XLOOKUP(A36,'Group B - Scores'!$A$7:$A$69,'Group B - Scores'!$AH$7:$AH$69,0)=0,"",_xlfn.XLOOKUP(A36,'Group B - Scores'!$A$7:$A$69,'Group B - Scores'!$AH$7:$AH$69,0))</f>
        <v>5</v>
      </c>
      <c r="H36" s="19">
        <f>IF(_xlfn.XLOOKUP(A36,'Group B - Scores'!$A$7:$A$69,'Group B - Scores'!$AI$7:$AI$69,0)=0,"",_xlfn.XLOOKUP(A36,'Group B - Scores'!$A$7:$A$69,'Group B - Scores'!$AI$7:$AI$69,0))</f>
        <v>0.56797137709505996</v>
      </c>
      <c r="I36" s="18">
        <f>IF(_xlfn.XLOOKUP(A36,'Group B - Scores'!$A$7:$A$69,'Group B - Scores'!$I$7:$I$69,0)=0,"",_xlfn.XLOOKUP(A36,'Group B - Scores'!$A$7:$A$69,'Group B - Scores'!$I$7:$I$69,0))</f>
        <v>45446.649674733795</v>
      </c>
      <c r="J36" s="67">
        <f t="shared" si="0"/>
        <v>35</v>
      </c>
      <c r="K36" s="19" t="str">
        <f>IF(_xlfn.XLOOKUP(A36,'Group B - Scores'!$A$7:$A$69,'Group B - Scores'!$J$7:$J$69,0)=0,"",_xlfn.XLOOKUP(A36,'Group B - Scores'!$A$7:$A$69,'Group B - Scores'!$J$7:$J$69,0))</f>
        <v>11240 S Katherine Crossing</v>
      </c>
      <c r="L36" s="15" t="str">
        <f>IF(_xlfn.XLOOKUP(A36,'Group B - Scores'!$A$7:$A$69,'Group B - Scores'!$K$7:$K$69,0)=0,"",_xlfn.XLOOKUP(A36,'Group B - Scores'!$A$7:$A$69,'Group B - Scores'!$K$7:$K$69,0))</f>
        <v>Woodridge</v>
      </c>
      <c r="M36" s="15">
        <f>IF(_xlfn.XLOOKUP(A36,'Group B - Scores'!$A$7:$A$69,'Group B - Scores'!$L$7:$L$69,0)=0,"",_xlfn.XLOOKUP(A36,'Group B - Scores'!$A$7:$A$69,'Group B - Scores'!$L$7:$L$69,0))</f>
        <v>60439</v>
      </c>
      <c r="N36" s="15" t="str">
        <f>IF(_xlfn.XLOOKUP(A36,'Group B - Scores'!$A$7:$A$69,'Group B - Scores'!$M$7:$M$69,0)=0,"",_xlfn.XLOOKUP(A36,'Group B - Scores'!$A$7:$A$69,'Group B - Scores'!$M$7:$M$69,0))</f>
        <v>Will</v>
      </c>
      <c r="O36" s="15" t="str">
        <f>IF(_xlfn.XLOOKUP(A36,'Group B - Scores'!$A$7:$A$69,'Group B - Scores'!$N$7:$N$69,0)=0,"",_xlfn.XLOOKUP(A36,'Group B - Scores'!$A$7:$A$69,'Group B - Scores'!$N$7:$N$69,0))</f>
        <v>Dupage</v>
      </c>
    </row>
    <row r="37" spans="1:15" x14ac:dyDescent="0.3">
      <c r="A37" s="15">
        <v>135002</v>
      </c>
      <c r="B37" s="15" t="str">
        <f>IF(_xlfn.XLOOKUP(A37,'Group B - Scores'!$A$7:$A$69,'Group B - Scores'!$D$7:$D$69,0)=0,"",_xlfn.XLOOKUP(A37,'Group B - Scores'!$A$7:$A$69,'Group B - Scores'!$D$7:$D$69,0))</f>
        <v>Aurora 4</v>
      </c>
      <c r="C37" s="15">
        <f>IF(_xlfn.XLOOKUP(A37,'Group B - Scores'!$A$7:$A$69,'Group B - Scores'!$C$7:$C$69,0)=0,"",_xlfn.XLOOKUP(A37,'Group B - Scores'!$A$7:$A$69,'Group B - Scores'!$C$7:$C$69,0))</f>
        <v>2020</v>
      </c>
      <c r="D37" s="15" t="str">
        <f>IF(_xlfn.XLOOKUP(A37,'Group B - Scores'!$A$7:$A$69,'Group B - Scores'!$B$7:$B$69,0)=0,"",_xlfn.XLOOKUP(A37,'Group B - Scores'!$A$7:$A$69,'Group B - Scores'!$B$7:$B$69,0))</f>
        <v>Prologis Energy LLC</v>
      </c>
      <c r="E37" s="15" t="str">
        <f>IF(_xlfn.XLOOKUP(A37,'Group B - Scores'!$A$7:$A$69,'Group B - Scores'!$E$7:$E$69,0)=0,"",_xlfn.XLOOKUP(A37,'Group B - Scores'!$A$7:$A$69,'Group B - Scores'!$E$7:$E$69,0))</f>
        <v>Prologis Energy LLC</v>
      </c>
      <c r="F37" s="16">
        <f>IF(_xlfn.XLOOKUP(A37,'Group B - Scores'!$A$7:$A$69,'Group B - Scores'!$F$7:$F$69,0)=0,"",_xlfn.XLOOKUP(A37,'Group B - Scores'!$A$7:$A$69,'Group B - Scores'!$F$7:$F$69,0))</f>
        <v>1.32</v>
      </c>
      <c r="G37" s="17">
        <f>IF(_xlfn.XLOOKUP(A37,'Group B - Scores'!$A$7:$A$69,'Group B - Scores'!$AH$7:$AH$69,0)=0,"",_xlfn.XLOOKUP(A37,'Group B - Scores'!$A$7:$A$69,'Group B - Scores'!$AH$7:$AH$69,0))</f>
        <v>5</v>
      </c>
      <c r="H37" s="19">
        <f>IF(_xlfn.XLOOKUP(A37,'Group B - Scores'!$A$7:$A$69,'Group B - Scores'!$AI$7:$AI$69,0)=0,"",_xlfn.XLOOKUP(A37,'Group B - Scores'!$A$7:$A$69,'Group B - Scores'!$AI$7:$AI$69,0))</f>
        <v>0.56360429314883198</v>
      </c>
      <c r="I37" s="18">
        <f>IF(_xlfn.XLOOKUP(A37,'Group B - Scores'!$A$7:$A$69,'Group B - Scores'!$I$7:$I$69,0)=0,"",_xlfn.XLOOKUP(A37,'Group B - Scores'!$A$7:$A$69,'Group B - Scores'!$I$7:$I$69,0))</f>
        <v>45446.795474502316</v>
      </c>
      <c r="J37" s="67">
        <f t="shared" si="0"/>
        <v>36</v>
      </c>
      <c r="K37" s="19" t="str">
        <f>IF(_xlfn.XLOOKUP(A37,'Group B - Scores'!$A$7:$A$69,'Group B - Scores'!$J$7:$J$69,0)=0,"",_xlfn.XLOOKUP(A37,'Group B - Scores'!$A$7:$A$69,'Group B - Scores'!$J$7:$J$69,0))</f>
        <v>3557 Butterfield Rd</v>
      </c>
      <c r="L37" s="15" t="str">
        <f>IF(_xlfn.XLOOKUP(A37,'Group B - Scores'!$A$7:$A$69,'Group B - Scores'!$K$7:$K$69,0)=0,"",_xlfn.XLOOKUP(A37,'Group B - Scores'!$A$7:$A$69,'Group B - Scores'!$K$7:$K$69,0))</f>
        <v>Aurora</v>
      </c>
      <c r="M37" s="15">
        <f>IF(_xlfn.XLOOKUP(A37,'Group B - Scores'!$A$7:$A$69,'Group B - Scores'!$L$7:$L$69,0)=0,"",_xlfn.XLOOKUP(A37,'Group B - Scores'!$A$7:$A$69,'Group B - Scores'!$L$7:$L$69,0))</f>
        <v>60563</v>
      </c>
      <c r="N37" s="15" t="str">
        <f>IF(_xlfn.XLOOKUP(A37,'Group B - Scores'!$A$7:$A$69,'Group B - Scores'!$M$7:$M$69,0)=0,"",_xlfn.XLOOKUP(A37,'Group B - Scores'!$A$7:$A$69,'Group B - Scores'!$M$7:$M$69,0))</f>
        <v>DuPage</v>
      </c>
      <c r="O37" s="15" t="str">
        <f>IF(_xlfn.XLOOKUP(A37,'Group B - Scores'!$A$7:$A$69,'Group B - Scores'!$N$7:$N$69,0)=0,"",_xlfn.XLOOKUP(A37,'Group B - Scores'!$A$7:$A$69,'Group B - Scores'!$N$7:$N$69,0))</f>
        <v>Winfield</v>
      </c>
    </row>
    <row r="38" spans="1:15" x14ac:dyDescent="0.3">
      <c r="A38" s="15">
        <v>135004</v>
      </c>
      <c r="B38" s="15" t="str">
        <f>IF(_xlfn.XLOOKUP(A38,'Group B - Scores'!$A$7:$A$69,'Group B - Scores'!$D$7:$D$69,0)=0,"",_xlfn.XLOOKUP(A38,'Group B - Scores'!$A$7:$A$69,'Group B - Scores'!$D$7:$D$69,0))</f>
        <v>Bolingbrook 36</v>
      </c>
      <c r="C38" s="15">
        <f>IF(_xlfn.XLOOKUP(A38,'Group B - Scores'!$A$7:$A$69,'Group B - Scores'!$C$7:$C$69,0)=0,"",_xlfn.XLOOKUP(A38,'Group B - Scores'!$A$7:$A$69,'Group B - Scores'!$C$7:$C$69,0))</f>
        <v>2020</v>
      </c>
      <c r="D38" s="15" t="str">
        <f>IF(_xlfn.XLOOKUP(A38,'Group B - Scores'!$A$7:$A$69,'Group B - Scores'!$B$7:$B$69,0)=0,"",_xlfn.XLOOKUP(A38,'Group B - Scores'!$A$7:$A$69,'Group B - Scores'!$B$7:$B$69,0))</f>
        <v>Prologis Energy LLC</v>
      </c>
      <c r="E38" s="15" t="str">
        <f>IF(_xlfn.XLOOKUP(A38,'Group B - Scores'!$A$7:$A$69,'Group B - Scores'!$E$7:$E$69,0)=0,"",_xlfn.XLOOKUP(A38,'Group B - Scores'!$A$7:$A$69,'Group B - Scores'!$E$7:$E$69,0))</f>
        <v>Prologis Energy LLC</v>
      </c>
      <c r="F38" s="16">
        <f>IF(_xlfn.XLOOKUP(A38,'Group B - Scores'!$A$7:$A$69,'Group B - Scores'!$F$7:$F$69,0)=0,"",_xlfn.XLOOKUP(A38,'Group B - Scores'!$A$7:$A$69,'Group B - Scores'!$F$7:$F$69,0))</f>
        <v>1.2</v>
      </c>
      <c r="G38" s="17">
        <f>IF(_xlfn.XLOOKUP(A38,'Group B - Scores'!$A$7:$A$69,'Group B - Scores'!$AH$7:$AH$69,0)=0,"",_xlfn.XLOOKUP(A38,'Group B - Scores'!$A$7:$A$69,'Group B - Scores'!$AH$7:$AH$69,0))</f>
        <v>5</v>
      </c>
      <c r="H38" s="19">
        <f>IF(_xlfn.XLOOKUP(A38,'Group B - Scores'!$A$7:$A$69,'Group B - Scores'!$AI$7:$AI$69,0)=0,"",_xlfn.XLOOKUP(A38,'Group B - Scores'!$A$7:$A$69,'Group B - Scores'!$AI$7:$AI$69,0))</f>
        <v>0.55258314004301801</v>
      </c>
      <c r="I38" s="18">
        <f>IF(_xlfn.XLOOKUP(A38,'Group B - Scores'!$A$7:$A$69,'Group B - Scores'!$I$7:$I$69,0)=0,"",_xlfn.XLOOKUP(A38,'Group B - Scores'!$A$7:$A$69,'Group B - Scores'!$I$7:$I$69,0))</f>
        <v>45446.795474502316</v>
      </c>
      <c r="J38" s="67">
        <f t="shared" si="0"/>
        <v>37</v>
      </c>
      <c r="K38" s="19" t="str">
        <f>IF(_xlfn.XLOOKUP(A38,'Group B - Scores'!$A$7:$A$69,'Group B - Scores'!$J$7:$J$69,0)=0,"",_xlfn.XLOOKUP(A38,'Group B - Scores'!$A$7:$A$69,'Group B - Scores'!$J$7:$J$69,0))</f>
        <v>375 W South Frontage Rd</v>
      </c>
      <c r="L38" s="15" t="str">
        <f>IF(_xlfn.XLOOKUP(A38,'Group B - Scores'!$A$7:$A$69,'Group B - Scores'!$K$7:$K$69,0)=0,"",_xlfn.XLOOKUP(A38,'Group B - Scores'!$A$7:$A$69,'Group B - Scores'!$K$7:$K$69,0))</f>
        <v>Bolingbrook</v>
      </c>
      <c r="M38" s="15">
        <f>IF(_xlfn.XLOOKUP(A38,'Group B - Scores'!$A$7:$A$69,'Group B - Scores'!$L$7:$L$69,0)=0,"",_xlfn.XLOOKUP(A38,'Group B - Scores'!$A$7:$A$69,'Group B - Scores'!$L$7:$L$69,0))</f>
        <v>60440</v>
      </c>
      <c r="N38" s="15" t="str">
        <f>IF(_xlfn.XLOOKUP(A38,'Group B - Scores'!$A$7:$A$69,'Group B - Scores'!$M$7:$M$69,0)=0,"",_xlfn.XLOOKUP(A38,'Group B - Scores'!$A$7:$A$69,'Group B - Scores'!$M$7:$M$69,0))</f>
        <v>Will</v>
      </c>
      <c r="O38" s="15" t="str">
        <f>IF(_xlfn.XLOOKUP(A38,'Group B - Scores'!$A$7:$A$69,'Group B - Scores'!$N$7:$N$69,0)=0,"",_xlfn.XLOOKUP(A38,'Group B - Scores'!$A$7:$A$69,'Group B - Scores'!$N$7:$N$69,0))</f>
        <v>DuPage</v>
      </c>
    </row>
    <row r="39" spans="1:15" x14ac:dyDescent="0.3">
      <c r="A39" s="15">
        <v>135014</v>
      </c>
      <c r="B39" s="15" t="str">
        <f>IF(_xlfn.XLOOKUP(A39,'Group B - Scores'!$A$7:$A$69,'Group B - Scores'!$D$7:$D$69,0)=0,"",_xlfn.XLOOKUP(A39,'Group B - Scores'!$A$7:$A$69,'Group B - Scores'!$D$7:$D$69,0))</f>
        <v>Bolingbrook 32</v>
      </c>
      <c r="C39" s="15">
        <f>IF(_xlfn.XLOOKUP(A39,'Group B - Scores'!$A$7:$A$69,'Group B - Scores'!$C$7:$C$69,0)=0,"",_xlfn.XLOOKUP(A39,'Group B - Scores'!$A$7:$A$69,'Group B - Scores'!$C$7:$C$69,0))</f>
        <v>2020</v>
      </c>
      <c r="D39" s="15" t="str">
        <f>IF(_xlfn.XLOOKUP(A39,'Group B - Scores'!$A$7:$A$69,'Group B - Scores'!$B$7:$B$69,0)=0,"",_xlfn.XLOOKUP(A39,'Group B - Scores'!$A$7:$A$69,'Group B - Scores'!$B$7:$B$69,0))</f>
        <v>Prologis Energy LLC</v>
      </c>
      <c r="E39" s="15" t="str">
        <f>IF(_xlfn.XLOOKUP(A39,'Group B - Scores'!$A$7:$A$69,'Group B - Scores'!$E$7:$E$69,0)=0,"",_xlfn.XLOOKUP(A39,'Group B - Scores'!$A$7:$A$69,'Group B - Scores'!$E$7:$E$69,0))</f>
        <v>Prologis Energy LLC</v>
      </c>
      <c r="F39" s="16">
        <f>IF(_xlfn.XLOOKUP(A39,'Group B - Scores'!$A$7:$A$69,'Group B - Scores'!$F$7:$F$69,0)=0,"",_xlfn.XLOOKUP(A39,'Group B - Scores'!$A$7:$A$69,'Group B - Scores'!$F$7:$F$69,0))</f>
        <v>1.08</v>
      </c>
      <c r="G39" s="17">
        <f>IF(_xlfn.XLOOKUP(A39,'Group B - Scores'!$A$7:$A$69,'Group B - Scores'!$AH$7:$AH$69,0)=0,"",_xlfn.XLOOKUP(A39,'Group B - Scores'!$A$7:$A$69,'Group B - Scores'!$AH$7:$AH$69,0))</f>
        <v>5</v>
      </c>
      <c r="H39" s="19">
        <f>IF(_xlfn.XLOOKUP(A39,'Group B - Scores'!$A$7:$A$69,'Group B - Scores'!$AI$7:$AI$69,0)=0,"",_xlfn.XLOOKUP(A39,'Group B - Scores'!$A$7:$A$69,'Group B - Scores'!$AI$7:$AI$69,0))</f>
        <v>0.54222108565233196</v>
      </c>
      <c r="I39" s="18">
        <f>IF(_xlfn.XLOOKUP(A39,'Group B - Scores'!$A$7:$A$69,'Group B - Scores'!$I$7:$I$69,0)=0,"",_xlfn.XLOOKUP(A39,'Group B - Scores'!$A$7:$A$69,'Group B - Scores'!$I$7:$I$69,0))</f>
        <v>45446.79048974537</v>
      </c>
      <c r="J39" s="67">
        <f t="shared" si="0"/>
        <v>38</v>
      </c>
      <c r="K39" s="19" t="str">
        <f>IF(_xlfn.XLOOKUP(A39,'Group B - Scores'!$A$7:$A$69,'Group B - Scores'!$J$7:$J$69,0)=0,"",_xlfn.XLOOKUP(A39,'Group B - Scores'!$A$7:$A$69,'Group B - Scores'!$J$7:$J$69,0))</f>
        <v>250 East Old Chicago Road</v>
      </c>
      <c r="L39" s="15" t="str">
        <f>IF(_xlfn.XLOOKUP(A39,'Group B - Scores'!$A$7:$A$69,'Group B - Scores'!$K$7:$K$69,0)=0,"",_xlfn.XLOOKUP(A39,'Group B - Scores'!$A$7:$A$69,'Group B - Scores'!$K$7:$K$69,0))</f>
        <v>Bolingbrook</v>
      </c>
      <c r="M39" s="15">
        <f>IF(_xlfn.XLOOKUP(A39,'Group B - Scores'!$A$7:$A$69,'Group B - Scores'!$L$7:$L$69,0)=0,"",_xlfn.XLOOKUP(A39,'Group B - Scores'!$A$7:$A$69,'Group B - Scores'!$L$7:$L$69,0))</f>
        <v>60440</v>
      </c>
      <c r="N39" s="15" t="str">
        <f>IF(_xlfn.XLOOKUP(A39,'Group B - Scores'!$A$7:$A$69,'Group B - Scores'!$M$7:$M$69,0)=0,"",_xlfn.XLOOKUP(A39,'Group B - Scores'!$A$7:$A$69,'Group B - Scores'!$M$7:$M$69,0))</f>
        <v>Will</v>
      </c>
      <c r="O39" s="15" t="str">
        <f>IF(_xlfn.XLOOKUP(A39,'Group B - Scores'!$A$7:$A$69,'Group B - Scores'!$N$7:$N$69,0)=0,"",_xlfn.XLOOKUP(A39,'Group B - Scores'!$A$7:$A$69,'Group B - Scores'!$N$7:$N$69,0))</f>
        <v>Dupage</v>
      </c>
    </row>
    <row r="40" spans="1:15" x14ac:dyDescent="0.3">
      <c r="A40" s="15">
        <v>135192</v>
      </c>
      <c r="B40" s="15" t="str">
        <f>IF(_xlfn.XLOOKUP(A40,'Group B - Scores'!$A$7:$A$69,'Group B - Scores'!$D$7:$D$69,0)=0,"",_xlfn.XLOOKUP(A40,'Group B - Scores'!$A$7:$A$69,'Group B - Scores'!$D$7:$D$69,0))</f>
        <v>Purple Finch Solar, LLC</v>
      </c>
      <c r="C40" s="15">
        <f>IF(_xlfn.XLOOKUP(A40,'Group B - Scores'!$A$7:$A$69,'Group B - Scores'!$C$7:$C$69,0)=0,"",_xlfn.XLOOKUP(A40,'Group B - Scores'!$A$7:$A$69,'Group B - Scores'!$C$7:$C$69,0))</f>
        <v>2023</v>
      </c>
      <c r="D40" s="15" t="str">
        <f>IF(_xlfn.XLOOKUP(A40,'Group B - Scores'!$A$7:$A$69,'Group B - Scores'!$B$7:$B$69,0)=0,"",_xlfn.XLOOKUP(A40,'Group B - Scores'!$A$7:$A$69,'Group B - Scores'!$B$7:$B$69,0))</f>
        <v>Trajectory Solar 3, LLC</v>
      </c>
      <c r="E40" s="15" t="str">
        <f>IF(_xlfn.XLOOKUP(A40,'Group B - Scores'!$A$7:$A$69,'Group B - Scores'!$E$7:$E$69,0)=0,"",_xlfn.XLOOKUP(A40,'Group B - Scores'!$A$7:$A$69,'Group B - Scores'!$E$7:$E$69,0))</f>
        <v xml:space="preserve"> Trajectory Energy Partners, LLC</v>
      </c>
      <c r="F40" s="16">
        <f>IF(_xlfn.XLOOKUP(A40,'Group B - Scores'!$A$7:$A$69,'Group B - Scores'!$F$7:$F$69,0)=0,"",_xlfn.XLOOKUP(A40,'Group B - Scores'!$A$7:$A$69,'Group B - Scores'!$F$7:$F$69,0))</f>
        <v>2</v>
      </c>
      <c r="G40" s="17">
        <f>IF(_xlfn.XLOOKUP(A40,'Group B - Scores'!$A$7:$A$69,'Group B - Scores'!$AH$7:$AH$69,0)=0,"",_xlfn.XLOOKUP(A40,'Group B - Scores'!$A$7:$A$69,'Group B - Scores'!$AH$7:$AH$69,0))</f>
        <v>5</v>
      </c>
      <c r="H40" s="19">
        <f>IF(_xlfn.XLOOKUP(A40,'Group B - Scores'!$A$7:$A$69,'Group B - Scores'!$AI$7:$AI$69,0)=0,"",_xlfn.XLOOKUP(A40,'Group B - Scores'!$A$7:$A$69,'Group B - Scores'!$AI$7:$AI$69,0))</f>
        <v>0.53251066080220799</v>
      </c>
      <c r="I40" s="18">
        <f>IF(_xlfn.XLOOKUP(A40,'Group B - Scores'!$A$7:$A$69,'Group B - Scores'!$I$7:$I$69,0)=0,"",_xlfn.XLOOKUP(A40,'Group B - Scores'!$A$7:$A$69,'Group B - Scores'!$I$7:$I$69,0))</f>
        <v>45446.635045694442</v>
      </c>
      <c r="J40" s="67">
        <f t="shared" si="0"/>
        <v>39</v>
      </c>
      <c r="K40" s="19" t="str">
        <f>IF(_xlfn.XLOOKUP(A40,'Group B - Scores'!$A$7:$A$69,'Group B - Scores'!$J$7:$J$69,0)=0,"",_xlfn.XLOOKUP(A40,'Group B - Scores'!$A$7:$A$69,'Group B - Scores'!$J$7:$J$69,0))</f>
        <v>Land along N 1325 Road E</v>
      </c>
      <c r="L40" s="15" t="str">
        <f>IF(_xlfn.XLOOKUP(A40,'Group B - Scores'!$A$7:$A$69,'Group B - Scores'!$K$7:$K$69,0)=0,"",_xlfn.XLOOKUP(A40,'Group B - Scores'!$A$7:$A$69,'Group B - Scores'!$K$7:$K$69,0))</f>
        <v>Pontiac</v>
      </c>
      <c r="M40" s="15">
        <f>IF(_xlfn.XLOOKUP(A40,'Group B - Scores'!$A$7:$A$69,'Group B - Scores'!$L$7:$L$69,0)=0,"",_xlfn.XLOOKUP(A40,'Group B - Scores'!$A$7:$A$69,'Group B - Scores'!$L$7:$L$69,0))</f>
        <v>61764</v>
      </c>
      <c r="N40" s="15" t="str">
        <f>IF(_xlfn.XLOOKUP(A40,'Group B - Scores'!$A$7:$A$69,'Group B - Scores'!$M$7:$M$69,0)=0,"",_xlfn.XLOOKUP(A40,'Group B - Scores'!$A$7:$A$69,'Group B - Scores'!$M$7:$M$69,0))</f>
        <v>Livingston</v>
      </c>
      <c r="O40" s="15" t="str">
        <f>IF(_xlfn.XLOOKUP(A40,'Group B - Scores'!$A$7:$A$69,'Group B - Scores'!$N$7:$N$69,0)=0,"",_xlfn.XLOOKUP(A40,'Group B - Scores'!$A$7:$A$69,'Group B - Scores'!$N$7:$N$69,0))</f>
        <v/>
      </c>
    </row>
    <row r="41" spans="1:15" x14ac:dyDescent="0.3">
      <c r="A41" s="15">
        <v>135171</v>
      </c>
      <c r="B41" s="15" t="str">
        <f>IF(_xlfn.XLOOKUP(A41,'Group B - Scores'!$A$7:$A$69,'Group B - Scores'!$D$7:$D$69,0)=0,"",_xlfn.XLOOKUP(A41,'Group B - Scores'!$A$7:$A$69,'Group B - Scores'!$D$7:$D$69,0))</f>
        <v>333 Gibraltar Dr</v>
      </c>
      <c r="C41" s="15">
        <f>IF(_xlfn.XLOOKUP(A41,'Group B - Scores'!$A$7:$A$69,'Group B - Scores'!$C$7:$C$69,0)=0,"",_xlfn.XLOOKUP(A41,'Group B - Scores'!$A$7:$A$69,'Group B - Scores'!$C$7:$C$69,0))</f>
        <v>2067</v>
      </c>
      <c r="D41" s="15" t="str">
        <f>IF(_xlfn.XLOOKUP(A41,'Group B - Scores'!$A$7:$A$69,'Group B - Scores'!$B$7:$B$69,0)=0,"",_xlfn.XLOOKUP(A41,'Group B - Scores'!$A$7:$A$69,'Group B - Scores'!$B$7:$B$69,0))</f>
        <v>SRE IL REC Administrator 2, LLC</v>
      </c>
      <c r="E41" s="15" t="str">
        <f>IF(_xlfn.XLOOKUP(A41,'Group B - Scores'!$A$7:$A$69,'Group B - Scores'!$E$7:$E$69,0)=0,"",_xlfn.XLOOKUP(A41,'Group B - Scores'!$A$7:$A$69,'Group B - Scores'!$E$7:$E$69,0))</f>
        <v>Summit Ridge Energy, LLC</v>
      </c>
      <c r="F41" s="16">
        <f>IF(_xlfn.XLOOKUP(A41,'Group B - Scores'!$A$7:$A$69,'Group B - Scores'!$F$7:$F$69,0)=0,"",_xlfn.XLOOKUP(A41,'Group B - Scores'!$A$7:$A$69,'Group B - Scores'!$F$7:$F$69,0))</f>
        <v>4.29</v>
      </c>
      <c r="G41" s="17">
        <f>IF(_xlfn.XLOOKUP(A41,'Group B - Scores'!$A$7:$A$69,'Group B - Scores'!$AH$7:$AH$69,0)=0,"",_xlfn.XLOOKUP(A41,'Group B - Scores'!$A$7:$A$69,'Group B - Scores'!$AH$7:$AH$69,0))</f>
        <v>5</v>
      </c>
      <c r="H41" s="19">
        <f>IF(_xlfn.XLOOKUP(A41,'Group B - Scores'!$A$7:$A$69,'Group B - Scores'!$AI$7:$AI$69,0)=0,"",_xlfn.XLOOKUP(A41,'Group B - Scores'!$A$7:$A$69,'Group B - Scores'!$AI$7:$AI$69,0))</f>
        <v>0.510176078134567</v>
      </c>
      <c r="I41" s="18">
        <f>IF(_xlfn.XLOOKUP(A41,'Group B - Scores'!$A$7:$A$69,'Group B - Scores'!$I$7:$I$69,0)=0,"",_xlfn.XLOOKUP(A41,'Group B - Scores'!$A$7:$A$69,'Group B - Scores'!$I$7:$I$69,0))</f>
        <v>45446.615684710647</v>
      </c>
      <c r="J41" s="67">
        <f t="shared" si="0"/>
        <v>40</v>
      </c>
      <c r="K41" s="19" t="str">
        <f>IF(_xlfn.XLOOKUP(A41,'Group B - Scores'!$A$7:$A$69,'Group B - Scores'!$J$7:$J$69,0)=0,"",_xlfn.XLOOKUP(A41,'Group B - Scores'!$A$7:$A$69,'Group B - Scores'!$J$7:$J$69,0))</f>
        <v>333 Gibraltar Dr</v>
      </c>
      <c r="L41" s="15" t="str">
        <f>IF(_xlfn.XLOOKUP(A41,'Group B - Scores'!$A$7:$A$69,'Group B - Scores'!$K$7:$K$69,0)=0,"",_xlfn.XLOOKUP(A41,'Group B - Scores'!$A$7:$A$69,'Group B - Scores'!$K$7:$K$69,0))</f>
        <v>Bolingbrook</v>
      </c>
      <c r="M41" s="15">
        <f>IF(_xlfn.XLOOKUP(A41,'Group B - Scores'!$A$7:$A$69,'Group B - Scores'!$L$7:$L$69,0)=0,"",_xlfn.XLOOKUP(A41,'Group B - Scores'!$A$7:$A$69,'Group B - Scores'!$L$7:$L$69,0))</f>
        <v>60440</v>
      </c>
      <c r="N41" s="15" t="str">
        <f>IF(_xlfn.XLOOKUP(A41,'Group B - Scores'!$A$7:$A$69,'Group B - Scores'!$M$7:$M$69,0)=0,"",_xlfn.XLOOKUP(A41,'Group B - Scores'!$A$7:$A$69,'Group B - Scores'!$M$7:$M$69,0))</f>
        <v>Will</v>
      </c>
      <c r="O41" s="15" t="str">
        <f>IF(_xlfn.XLOOKUP(A41,'Group B - Scores'!$A$7:$A$69,'Group B - Scores'!$N$7:$N$69,0)=0,"",_xlfn.XLOOKUP(A41,'Group B - Scores'!$A$7:$A$69,'Group B - Scores'!$N$7:$N$69,0))</f>
        <v>Dupage</v>
      </c>
    </row>
    <row r="42" spans="1:15" x14ac:dyDescent="0.3">
      <c r="A42" s="15">
        <v>135258</v>
      </c>
      <c r="B42" s="15" t="str">
        <f>IF(_xlfn.XLOOKUP(A42,'Group B - Scores'!$A$7:$A$69,'Group B - Scores'!$D$7:$D$69,0)=0,"",_xlfn.XLOOKUP(A42,'Group B - Scores'!$A$7:$A$69,'Group B - Scores'!$D$7:$D$69,0))</f>
        <v>Big Brit Solar, LLC</v>
      </c>
      <c r="C42" s="15">
        <f>IF(_xlfn.XLOOKUP(A42,'Group B - Scores'!$A$7:$A$69,'Group B - Scores'!$C$7:$C$69,0)=0,"",_xlfn.XLOOKUP(A42,'Group B - Scores'!$A$7:$A$69,'Group B - Scores'!$C$7:$C$69,0))</f>
        <v>343</v>
      </c>
      <c r="D42" s="15" t="str">
        <f>IF(_xlfn.XLOOKUP(A42,'Group B - Scores'!$A$7:$A$69,'Group B - Scores'!$B$7:$B$69,0)=0,"",_xlfn.XLOOKUP(A42,'Group B - Scores'!$A$7:$A$69,'Group B - Scores'!$B$7:$B$69,0))</f>
        <v>Nexamp Solar, LLC</v>
      </c>
      <c r="E42" s="15" t="str">
        <f>IF(_xlfn.XLOOKUP(A42,'Group B - Scores'!$A$7:$A$69,'Group B - Scores'!$E$7:$E$69,0)=0,"",_xlfn.XLOOKUP(A42,'Group B - Scores'!$A$7:$A$69,'Group B - Scores'!$E$7:$E$69,0))</f>
        <v>Nexamp Capital, LLC</v>
      </c>
      <c r="F42" s="16">
        <f>IF(_xlfn.XLOOKUP(A42,'Group B - Scores'!$A$7:$A$69,'Group B - Scores'!$F$7:$F$69,0)=0,"",_xlfn.XLOOKUP(A42,'Group B - Scores'!$A$7:$A$69,'Group B - Scores'!$F$7:$F$69,0))</f>
        <v>2</v>
      </c>
      <c r="G42" s="17">
        <f>IF(_xlfn.XLOOKUP(A42,'Group B - Scores'!$A$7:$A$69,'Group B - Scores'!$AH$7:$AH$69,0)=0,"",_xlfn.XLOOKUP(A42,'Group B - Scores'!$A$7:$A$69,'Group B - Scores'!$AH$7:$AH$69,0))</f>
        <v>5</v>
      </c>
      <c r="H42" s="19">
        <f>IF(_xlfn.XLOOKUP(A42,'Group B - Scores'!$A$7:$A$69,'Group B - Scores'!$AI$7:$AI$69,0)=0,"",_xlfn.XLOOKUP(A42,'Group B - Scores'!$A$7:$A$69,'Group B - Scores'!$AI$7:$AI$69,0))</f>
        <v>0.484891207549281</v>
      </c>
      <c r="I42" s="18">
        <f>IF(_xlfn.XLOOKUP(A42,'Group B - Scores'!$A$7:$A$69,'Group B - Scores'!$I$7:$I$69,0)=0,"",_xlfn.XLOOKUP(A42,'Group B - Scores'!$A$7:$A$69,'Group B - Scores'!$I$7:$I$69,0))</f>
        <v>45446.641862939818</v>
      </c>
      <c r="J42" s="67">
        <f t="shared" si="0"/>
        <v>41</v>
      </c>
      <c r="K42" s="19" t="str">
        <f>IF(_xlfn.XLOOKUP(A42,'Group B - Scores'!$A$7:$A$69,'Group B - Scores'!$J$7:$J$69,0)=0,"",_xlfn.XLOOKUP(A42,'Group B - Scores'!$A$7:$A$69,'Group B - Scores'!$J$7:$J$69,0))</f>
        <v>11230 S Katherine Crossing</v>
      </c>
      <c r="L42" s="15" t="str">
        <f>IF(_xlfn.XLOOKUP(A42,'Group B - Scores'!$A$7:$A$69,'Group B - Scores'!$K$7:$K$69,0)=0,"",_xlfn.XLOOKUP(A42,'Group B - Scores'!$A$7:$A$69,'Group B - Scores'!$K$7:$K$69,0))</f>
        <v>Woodridge</v>
      </c>
      <c r="M42" s="15">
        <f>IF(_xlfn.XLOOKUP(A42,'Group B - Scores'!$A$7:$A$69,'Group B - Scores'!$L$7:$L$69,0)=0,"",_xlfn.XLOOKUP(A42,'Group B - Scores'!$A$7:$A$69,'Group B - Scores'!$L$7:$L$69,0))</f>
        <v>60439</v>
      </c>
      <c r="N42" s="15" t="str">
        <f>IF(_xlfn.XLOOKUP(A42,'Group B - Scores'!$A$7:$A$69,'Group B - Scores'!$M$7:$M$69,0)=0,"",_xlfn.XLOOKUP(A42,'Group B - Scores'!$A$7:$A$69,'Group B - Scores'!$M$7:$M$69,0))</f>
        <v>Will</v>
      </c>
      <c r="O42" s="15" t="str">
        <f>IF(_xlfn.XLOOKUP(A42,'Group B - Scores'!$A$7:$A$69,'Group B - Scores'!$N$7:$N$69,0)=0,"",_xlfn.XLOOKUP(A42,'Group B - Scores'!$A$7:$A$69,'Group B - Scores'!$N$7:$N$69,0))</f>
        <v>Dupage</v>
      </c>
    </row>
    <row r="43" spans="1:15" x14ac:dyDescent="0.3">
      <c r="A43" s="15">
        <v>135126</v>
      </c>
      <c r="B43" s="15" t="str">
        <f>IF(_xlfn.XLOOKUP(A43,'Group B - Scores'!$A$7:$A$69,'Group B - Scores'!$D$7:$D$69,0)=0,"",_xlfn.XLOOKUP(A43,'Group B - Scores'!$A$7:$A$69,'Group B - Scores'!$D$7:$D$69,0))</f>
        <v>18801 Oak Park</v>
      </c>
      <c r="C43" s="15">
        <f>IF(_xlfn.XLOOKUP(A43,'Group B - Scores'!$A$7:$A$69,'Group B - Scores'!$C$7:$C$69,0)=0,"",_xlfn.XLOOKUP(A43,'Group B - Scores'!$A$7:$A$69,'Group B - Scores'!$C$7:$C$69,0))</f>
        <v>2067</v>
      </c>
      <c r="D43" s="15" t="str">
        <f>IF(_xlfn.XLOOKUP(A43,'Group B - Scores'!$A$7:$A$69,'Group B - Scores'!$B$7:$B$69,0)=0,"",_xlfn.XLOOKUP(A43,'Group B - Scores'!$A$7:$A$69,'Group B - Scores'!$B$7:$B$69,0))</f>
        <v>SRE IL REC Administrator 2, LLC</v>
      </c>
      <c r="E43" s="15" t="str">
        <f>IF(_xlfn.XLOOKUP(A43,'Group B - Scores'!$A$7:$A$69,'Group B - Scores'!$E$7:$E$69,0)=0,"",_xlfn.XLOOKUP(A43,'Group B - Scores'!$A$7:$A$69,'Group B - Scores'!$E$7:$E$69,0))</f>
        <v>Summit Ridge Energy, LLC</v>
      </c>
      <c r="F43" s="16">
        <f>IF(_xlfn.XLOOKUP(A43,'Group B - Scores'!$A$7:$A$69,'Group B - Scores'!$F$7:$F$69,0)=0,"",_xlfn.XLOOKUP(A43,'Group B - Scores'!$A$7:$A$69,'Group B - Scores'!$F$7:$F$69,0))</f>
        <v>4.9800000000000004</v>
      </c>
      <c r="G43" s="17">
        <f>IF(_xlfn.XLOOKUP(A43,'Group B - Scores'!$A$7:$A$69,'Group B - Scores'!$AH$7:$AH$69,0)=0,"",_xlfn.XLOOKUP(A43,'Group B - Scores'!$A$7:$A$69,'Group B - Scores'!$AH$7:$AH$69,0))</f>
        <v>5</v>
      </c>
      <c r="H43" s="19">
        <f>IF(_xlfn.XLOOKUP(A43,'Group B - Scores'!$A$7:$A$69,'Group B - Scores'!$AI$7:$AI$69,0)=0,"",_xlfn.XLOOKUP(A43,'Group B - Scores'!$A$7:$A$69,'Group B - Scores'!$AI$7:$AI$69,0))</f>
        <v>0.45006263766405002</v>
      </c>
      <c r="I43" s="18">
        <f>IF(_xlfn.XLOOKUP(A43,'Group B - Scores'!$A$7:$A$69,'Group B - Scores'!$I$7:$I$69,0)=0,"",_xlfn.XLOOKUP(A43,'Group B - Scores'!$A$7:$A$69,'Group B - Scores'!$I$7:$I$69,0))</f>
        <v>45446.61506045139</v>
      </c>
      <c r="J43" s="67">
        <f t="shared" si="0"/>
        <v>42</v>
      </c>
      <c r="K43" s="19" t="str">
        <f>IF(_xlfn.XLOOKUP(A43,'Group B - Scores'!$A$7:$A$69,'Group B - Scores'!$J$7:$J$69,0)=0,"",_xlfn.XLOOKUP(A43,'Group B - Scores'!$A$7:$A$69,'Group B - Scores'!$J$7:$J$69,0))</f>
        <v>18801 Oak Park Ave</v>
      </c>
      <c r="L43" s="15" t="str">
        <f>IF(_xlfn.XLOOKUP(A43,'Group B - Scores'!$A$7:$A$69,'Group B - Scores'!$K$7:$K$69,0)=0,"",_xlfn.XLOOKUP(A43,'Group B - Scores'!$A$7:$A$69,'Group B - Scores'!$K$7:$K$69,0))</f>
        <v>Tinley Park</v>
      </c>
      <c r="M43" s="15">
        <f>IF(_xlfn.XLOOKUP(A43,'Group B - Scores'!$A$7:$A$69,'Group B - Scores'!$L$7:$L$69,0)=0,"",_xlfn.XLOOKUP(A43,'Group B - Scores'!$A$7:$A$69,'Group B - Scores'!$L$7:$L$69,0))</f>
        <v>60477</v>
      </c>
      <c r="N43" s="15" t="str">
        <f>IF(_xlfn.XLOOKUP(A43,'Group B - Scores'!$A$7:$A$69,'Group B - Scores'!$M$7:$M$69,0)=0,"",_xlfn.XLOOKUP(A43,'Group B - Scores'!$A$7:$A$69,'Group B - Scores'!$M$7:$M$69,0))</f>
        <v>Cook</v>
      </c>
      <c r="O43" s="15" t="str">
        <f>IF(_xlfn.XLOOKUP(A43,'Group B - Scores'!$A$7:$A$69,'Group B - Scores'!$N$7:$N$69,0)=0,"",_xlfn.XLOOKUP(A43,'Group B - Scores'!$A$7:$A$69,'Group B - Scores'!$N$7:$N$69,0))</f>
        <v>Rich</v>
      </c>
    </row>
    <row r="44" spans="1:15" x14ac:dyDescent="0.3">
      <c r="A44" s="15">
        <v>135149</v>
      </c>
      <c r="B44" s="15" t="str">
        <f>IF(_xlfn.XLOOKUP(A44,'Group B - Scores'!$A$7:$A$69,'Group B - Scores'!$D$7:$D$69,0)=0,"",_xlfn.XLOOKUP(A44,'Group B - Scores'!$A$7:$A$69,'Group B - Scores'!$D$7:$D$69,0))</f>
        <v>3300 Corporate Drive</v>
      </c>
      <c r="C44" s="15">
        <f>IF(_xlfn.XLOOKUP(A44,'Group B - Scores'!$A$7:$A$69,'Group B - Scores'!$C$7:$C$69,0)=0,"",_xlfn.XLOOKUP(A44,'Group B - Scores'!$A$7:$A$69,'Group B - Scores'!$C$7:$C$69,0))</f>
        <v>2067</v>
      </c>
      <c r="D44" s="15" t="str">
        <f>IF(_xlfn.XLOOKUP(A44,'Group B - Scores'!$A$7:$A$69,'Group B - Scores'!$B$7:$B$69,0)=0,"",_xlfn.XLOOKUP(A44,'Group B - Scores'!$A$7:$A$69,'Group B - Scores'!$B$7:$B$69,0))</f>
        <v>SRE IL REC Administrator 2, LLC</v>
      </c>
      <c r="E44" s="15" t="str">
        <f>IF(_xlfn.XLOOKUP(A44,'Group B - Scores'!$A$7:$A$69,'Group B - Scores'!$E$7:$E$69,0)=0,"",_xlfn.XLOOKUP(A44,'Group B - Scores'!$A$7:$A$69,'Group B - Scores'!$E$7:$E$69,0))</f>
        <v>Summit Ridge Energy, LLC</v>
      </c>
      <c r="F44" s="16">
        <f>IF(_xlfn.XLOOKUP(A44,'Group B - Scores'!$A$7:$A$69,'Group B - Scores'!$F$7:$F$69,0)=0,"",_xlfn.XLOOKUP(A44,'Group B - Scores'!$A$7:$A$69,'Group B - Scores'!$F$7:$F$69,0))</f>
        <v>3.85</v>
      </c>
      <c r="G44" s="17">
        <f>IF(_xlfn.XLOOKUP(A44,'Group B - Scores'!$A$7:$A$69,'Group B - Scores'!$AH$7:$AH$69,0)=0,"",_xlfn.XLOOKUP(A44,'Group B - Scores'!$A$7:$A$69,'Group B - Scores'!$AH$7:$AH$69,0))</f>
        <v>5</v>
      </c>
      <c r="H44" s="19">
        <f>IF(_xlfn.XLOOKUP(A44,'Group B - Scores'!$A$7:$A$69,'Group B - Scores'!$AI$7:$AI$69,0)=0,"",_xlfn.XLOOKUP(A44,'Group B - Scores'!$A$7:$A$69,'Group B - Scores'!$AI$7:$AI$69,0))</f>
        <v>0.434658402493313</v>
      </c>
      <c r="I44" s="18">
        <f>IF(_xlfn.XLOOKUP(A44,'Group B - Scores'!$A$7:$A$69,'Group B - Scores'!$I$7:$I$69,0)=0,"",_xlfn.XLOOKUP(A44,'Group B - Scores'!$A$7:$A$69,'Group B - Scores'!$I$7:$I$69,0))</f>
        <v>45446.615461875001</v>
      </c>
      <c r="J44" s="67">
        <f t="shared" si="0"/>
        <v>43</v>
      </c>
      <c r="K44" s="19" t="str">
        <f>IF(_xlfn.XLOOKUP(A44,'Group B - Scores'!$A$7:$A$69,'Group B - Scores'!$J$7:$J$69,0)=0,"",_xlfn.XLOOKUP(A44,'Group B - Scores'!$A$7:$A$69,'Group B - Scores'!$J$7:$J$69,0))</f>
        <v>3300 Corporate Drive</v>
      </c>
      <c r="L44" s="15" t="str">
        <f>IF(_xlfn.XLOOKUP(A44,'Group B - Scores'!$A$7:$A$69,'Group B - Scores'!$K$7:$K$69,0)=0,"",_xlfn.XLOOKUP(A44,'Group B - Scores'!$A$7:$A$69,'Group B - Scores'!$K$7:$K$69,0))</f>
        <v>Joliet</v>
      </c>
      <c r="M44" s="15">
        <f>IF(_xlfn.XLOOKUP(A44,'Group B - Scores'!$A$7:$A$69,'Group B - Scores'!$L$7:$L$69,0)=0,"",_xlfn.XLOOKUP(A44,'Group B - Scores'!$A$7:$A$69,'Group B - Scores'!$L$7:$L$69,0))</f>
        <v>60431</v>
      </c>
      <c r="N44" s="15" t="str">
        <f>IF(_xlfn.XLOOKUP(A44,'Group B - Scores'!$A$7:$A$69,'Group B - Scores'!$M$7:$M$69,0)=0,"",_xlfn.XLOOKUP(A44,'Group B - Scores'!$A$7:$A$69,'Group B - Scores'!$M$7:$M$69,0))</f>
        <v>Will</v>
      </c>
      <c r="O44" s="15" t="str">
        <f>IF(_xlfn.XLOOKUP(A44,'Group B - Scores'!$A$7:$A$69,'Group B - Scores'!$N$7:$N$69,0)=0,"",_xlfn.XLOOKUP(A44,'Group B - Scores'!$A$7:$A$69,'Group B - Scores'!$N$7:$N$69,0))</f>
        <v>Troy</v>
      </c>
    </row>
    <row r="45" spans="1:15" x14ac:dyDescent="0.3">
      <c r="A45" s="15">
        <v>135144</v>
      </c>
      <c r="B45" s="15" t="str">
        <f>IF(_xlfn.XLOOKUP(A45,'Group B - Scores'!$A$7:$A$69,'Group B - Scores'!$D$7:$D$69,0)=0,"",_xlfn.XLOOKUP(A45,'Group B - Scores'!$A$7:$A$69,'Group B - Scores'!$D$7:$D$69,0))</f>
        <v>537 Discovery Drive</v>
      </c>
      <c r="C45" s="15">
        <f>IF(_xlfn.XLOOKUP(A45,'Group B - Scores'!$A$7:$A$69,'Group B - Scores'!$C$7:$C$69,0)=0,"",_xlfn.XLOOKUP(A45,'Group B - Scores'!$A$7:$A$69,'Group B - Scores'!$C$7:$C$69,0))</f>
        <v>2067</v>
      </c>
      <c r="D45" s="15" t="str">
        <f>IF(_xlfn.XLOOKUP(A45,'Group B - Scores'!$A$7:$A$69,'Group B - Scores'!$B$7:$B$69,0)=0,"",_xlfn.XLOOKUP(A45,'Group B - Scores'!$A$7:$A$69,'Group B - Scores'!$B$7:$B$69,0))</f>
        <v>SRE IL REC Administrator 2, LLC</v>
      </c>
      <c r="E45" s="15" t="str">
        <f>IF(_xlfn.XLOOKUP(A45,'Group B - Scores'!$A$7:$A$69,'Group B - Scores'!$E$7:$E$69,0)=0,"",_xlfn.XLOOKUP(A45,'Group B - Scores'!$A$7:$A$69,'Group B - Scores'!$E$7:$E$69,0))</f>
        <v>Summit Ridge Energy, LLC</v>
      </c>
      <c r="F45" s="16">
        <f>IF(_xlfn.XLOOKUP(A45,'Group B - Scores'!$A$7:$A$69,'Group B - Scores'!$F$7:$F$69,0)=0,"",_xlfn.XLOOKUP(A45,'Group B - Scores'!$A$7:$A$69,'Group B - Scores'!$F$7:$F$69,0))</f>
        <v>3.41</v>
      </c>
      <c r="G45" s="17">
        <f>IF(_xlfn.XLOOKUP(A45,'Group B - Scores'!$A$7:$A$69,'Group B - Scores'!$AH$7:$AH$69,0)=0,"",_xlfn.XLOOKUP(A45,'Group B - Scores'!$A$7:$A$69,'Group B - Scores'!$AH$7:$AH$69,0))</f>
        <v>5</v>
      </c>
      <c r="H45" s="19">
        <f>IF(_xlfn.XLOOKUP(A45,'Group B - Scores'!$A$7:$A$69,'Group B - Scores'!$AI$7:$AI$69,0)=0,"",_xlfn.XLOOKUP(A45,'Group B - Scores'!$A$7:$A$69,'Group B - Scores'!$AI$7:$AI$69,0))</f>
        <v>0.43009040013750799</v>
      </c>
      <c r="I45" s="18">
        <f>IF(_xlfn.XLOOKUP(A45,'Group B - Scores'!$A$7:$A$69,'Group B - Scores'!$I$7:$I$69,0)=0,"",_xlfn.XLOOKUP(A45,'Group B - Scores'!$A$7:$A$69,'Group B - Scores'!$I$7:$I$69,0))</f>
        <v>45446.615329131942</v>
      </c>
      <c r="J45" s="67">
        <f t="shared" si="0"/>
        <v>44</v>
      </c>
      <c r="K45" s="19" t="str">
        <f>IF(_xlfn.XLOOKUP(A45,'Group B - Scores'!$A$7:$A$69,'Group B - Scores'!$J$7:$J$69,0)=0,"",_xlfn.XLOOKUP(A45,'Group B - Scores'!$A$7:$A$69,'Group B - Scores'!$J$7:$J$69,0))</f>
        <v>537 Discovery Drive</v>
      </c>
      <c r="L45" s="15" t="str">
        <f>IF(_xlfn.XLOOKUP(A45,'Group B - Scores'!$A$7:$A$69,'Group B - Scores'!$K$7:$K$69,0)=0,"",_xlfn.XLOOKUP(A45,'Group B - Scores'!$A$7:$A$69,'Group B - Scores'!$K$7:$K$69,0))</f>
        <v xml:space="preserve">West Chicago </v>
      </c>
      <c r="M45" s="15">
        <f>IF(_xlfn.XLOOKUP(A45,'Group B - Scores'!$A$7:$A$69,'Group B - Scores'!$L$7:$L$69,0)=0,"",_xlfn.XLOOKUP(A45,'Group B - Scores'!$A$7:$A$69,'Group B - Scores'!$L$7:$L$69,0))</f>
        <v>60185</v>
      </c>
      <c r="N45" s="15" t="str">
        <f>IF(_xlfn.XLOOKUP(A45,'Group B - Scores'!$A$7:$A$69,'Group B - Scores'!$M$7:$M$69,0)=0,"",_xlfn.XLOOKUP(A45,'Group B - Scores'!$A$7:$A$69,'Group B - Scores'!$M$7:$M$69,0))</f>
        <v>DuPage</v>
      </c>
      <c r="O45" s="15" t="str">
        <f>IF(_xlfn.XLOOKUP(A45,'Group B - Scores'!$A$7:$A$69,'Group B - Scores'!$N$7:$N$69,0)=0,"",_xlfn.XLOOKUP(A45,'Group B - Scores'!$A$7:$A$69,'Group B - Scores'!$N$7:$N$69,0))</f>
        <v>Winfield</v>
      </c>
    </row>
    <row r="46" spans="1:15" x14ac:dyDescent="0.3">
      <c r="A46" s="15">
        <v>134991</v>
      </c>
      <c r="B46" s="15" t="str">
        <f>IF(_xlfn.XLOOKUP(A46,'Group B - Scores'!$A$7:$A$69,'Group B - Scores'!$D$7:$D$69,0)=0,"",_xlfn.XLOOKUP(A46,'Group B - Scores'!$A$7:$A$69,'Group B - Scores'!$D$7:$D$69,0))</f>
        <v>Bolingbrook 31</v>
      </c>
      <c r="C46" s="15">
        <f>IF(_xlfn.XLOOKUP(A46,'Group B - Scores'!$A$7:$A$69,'Group B - Scores'!$C$7:$C$69,0)=0,"",_xlfn.XLOOKUP(A46,'Group B - Scores'!$A$7:$A$69,'Group B - Scores'!$C$7:$C$69,0))</f>
        <v>2020</v>
      </c>
      <c r="D46" s="15" t="str">
        <f>IF(_xlfn.XLOOKUP(A46,'Group B - Scores'!$A$7:$A$69,'Group B - Scores'!$B$7:$B$69,0)=0,"",_xlfn.XLOOKUP(A46,'Group B - Scores'!$A$7:$A$69,'Group B - Scores'!$B$7:$B$69,0))</f>
        <v>Prologis Energy LLC</v>
      </c>
      <c r="E46" s="15" t="str">
        <f>IF(_xlfn.XLOOKUP(A46,'Group B - Scores'!$A$7:$A$69,'Group B - Scores'!$E$7:$E$69,0)=0,"",_xlfn.XLOOKUP(A46,'Group B - Scores'!$A$7:$A$69,'Group B - Scores'!$E$7:$E$69,0))</f>
        <v>Prologis Energy LLC</v>
      </c>
      <c r="F46" s="16">
        <f>IF(_xlfn.XLOOKUP(A46,'Group B - Scores'!$A$7:$A$69,'Group B - Scores'!$F$7:$F$69,0)=0,"",_xlfn.XLOOKUP(A46,'Group B - Scores'!$A$7:$A$69,'Group B - Scores'!$F$7:$F$69,0))</f>
        <v>1.8</v>
      </c>
      <c r="G46" s="17">
        <f>IF(_xlfn.XLOOKUP(A46,'Group B - Scores'!$A$7:$A$69,'Group B - Scores'!$AH$7:$AH$69,0)=0,"",_xlfn.XLOOKUP(A46,'Group B - Scores'!$A$7:$A$69,'Group B - Scores'!$AH$7:$AH$69,0))</f>
        <v>5</v>
      </c>
      <c r="H46" s="19">
        <f>IF(_xlfn.XLOOKUP(A46,'Group B - Scores'!$A$7:$A$69,'Group B - Scores'!$AI$7:$AI$69,0)=0,"",_xlfn.XLOOKUP(A46,'Group B - Scores'!$A$7:$A$69,'Group B - Scores'!$AI$7:$AI$69,0))</f>
        <v>0.419125273965332</v>
      </c>
      <c r="I46" s="18">
        <f>IF(_xlfn.XLOOKUP(A46,'Group B - Scores'!$A$7:$A$69,'Group B - Scores'!$I$7:$I$69,0)=0,"",_xlfn.XLOOKUP(A46,'Group B - Scores'!$A$7:$A$69,'Group B - Scores'!$I$7:$I$69,0))</f>
        <v>45446.660211134258</v>
      </c>
      <c r="J46" s="67">
        <f t="shared" si="0"/>
        <v>45</v>
      </c>
      <c r="K46" s="19" t="str">
        <f>IF(_xlfn.XLOOKUP(A46,'Group B - Scores'!$A$7:$A$69,'Group B - Scores'!$J$7:$J$69,0)=0,"",_xlfn.XLOOKUP(A46,'Group B - Scores'!$A$7:$A$69,'Group B - Scores'!$J$7:$J$69,0))</f>
        <v>2 Gateway Court</v>
      </c>
      <c r="L46" s="15" t="str">
        <f>IF(_xlfn.XLOOKUP(A46,'Group B - Scores'!$A$7:$A$69,'Group B - Scores'!$K$7:$K$69,0)=0,"",_xlfn.XLOOKUP(A46,'Group B - Scores'!$A$7:$A$69,'Group B - Scores'!$K$7:$K$69,0))</f>
        <v>Bolingbrook</v>
      </c>
      <c r="M46" s="15">
        <f>IF(_xlfn.XLOOKUP(A46,'Group B - Scores'!$A$7:$A$69,'Group B - Scores'!$L$7:$L$69,0)=0,"",_xlfn.XLOOKUP(A46,'Group B - Scores'!$A$7:$A$69,'Group B - Scores'!$L$7:$L$69,0))</f>
        <v>60440</v>
      </c>
      <c r="N46" s="15" t="str">
        <f>IF(_xlfn.XLOOKUP(A46,'Group B - Scores'!$A$7:$A$69,'Group B - Scores'!$M$7:$M$69,0)=0,"",_xlfn.XLOOKUP(A46,'Group B - Scores'!$A$7:$A$69,'Group B - Scores'!$M$7:$M$69,0))</f>
        <v>Will</v>
      </c>
      <c r="O46" s="15" t="str">
        <f>IF(_xlfn.XLOOKUP(A46,'Group B - Scores'!$A$7:$A$69,'Group B - Scores'!$N$7:$N$69,0)=0,"",_xlfn.XLOOKUP(A46,'Group B - Scores'!$A$7:$A$69,'Group B - Scores'!$N$7:$N$69,0))</f>
        <v>Dupage</v>
      </c>
    </row>
    <row r="47" spans="1:15" x14ac:dyDescent="0.3">
      <c r="A47" s="15">
        <v>135191</v>
      </c>
      <c r="B47" s="15" t="str">
        <f>IF(_xlfn.XLOOKUP(A47,'Group B - Scores'!$A$7:$A$69,'Group B - Scores'!$D$7:$D$69,0)=0,"",_xlfn.XLOOKUP(A47,'Group B - Scores'!$A$7:$A$69,'Group B - Scores'!$D$7:$D$69,0))</f>
        <v>321 Foster Ave</v>
      </c>
      <c r="C47" s="15">
        <f>IF(_xlfn.XLOOKUP(A47,'Group B - Scores'!$A$7:$A$69,'Group B - Scores'!$C$7:$C$69,0)=0,"",_xlfn.XLOOKUP(A47,'Group B - Scores'!$A$7:$A$69,'Group B - Scores'!$C$7:$C$69,0))</f>
        <v>2067</v>
      </c>
      <c r="D47" s="15" t="str">
        <f>IF(_xlfn.XLOOKUP(A47,'Group B - Scores'!$A$7:$A$69,'Group B - Scores'!$B$7:$B$69,0)=0,"",_xlfn.XLOOKUP(A47,'Group B - Scores'!$A$7:$A$69,'Group B - Scores'!$B$7:$B$69,0))</f>
        <v>SRE IL REC Administrator 2, LLC</v>
      </c>
      <c r="E47" s="15" t="str">
        <f>IF(_xlfn.XLOOKUP(A47,'Group B - Scores'!$A$7:$A$69,'Group B - Scores'!$E$7:$E$69,0)=0,"",_xlfn.XLOOKUP(A47,'Group B - Scores'!$A$7:$A$69,'Group B - Scores'!$E$7:$E$69,0))</f>
        <v>Summit Ridge Energy, LLC</v>
      </c>
      <c r="F47" s="16">
        <f>IF(_xlfn.XLOOKUP(A47,'Group B - Scores'!$A$7:$A$69,'Group B - Scores'!$F$7:$F$69,0)=0,"",_xlfn.XLOOKUP(A47,'Group B - Scores'!$A$7:$A$69,'Group B - Scores'!$F$7:$F$69,0))</f>
        <v>0.88</v>
      </c>
      <c r="G47" s="17">
        <f>IF(_xlfn.XLOOKUP(A47,'Group B - Scores'!$A$7:$A$69,'Group B - Scores'!$AH$7:$AH$69,0)=0,"",_xlfn.XLOOKUP(A47,'Group B - Scores'!$A$7:$A$69,'Group B - Scores'!$AH$7:$AH$69,0))</f>
        <v>5</v>
      </c>
      <c r="H47" s="19">
        <f>IF(_xlfn.XLOOKUP(A47,'Group B - Scores'!$A$7:$A$69,'Group B - Scores'!$AI$7:$AI$69,0)=0,"",_xlfn.XLOOKUP(A47,'Group B - Scores'!$A$7:$A$69,'Group B - Scores'!$AI$7:$AI$69,0))</f>
        <v>0.33862334619794898</v>
      </c>
      <c r="I47" s="18">
        <f>IF(_xlfn.XLOOKUP(A47,'Group B - Scores'!$A$7:$A$69,'Group B - Scores'!$I$7:$I$69,0)=0,"",_xlfn.XLOOKUP(A47,'Group B - Scores'!$A$7:$A$69,'Group B - Scores'!$I$7:$I$69,0))</f>
        <v>45446.615329131942</v>
      </c>
      <c r="J47" s="67">
        <f t="shared" si="0"/>
        <v>46</v>
      </c>
      <c r="K47" s="19" t="str">
        <f>IF(_xlfn.XLOOKUP(A47,'Group B - Scores'!$A$7:$A$69,'Group B - Scores'!$J$7:$J$69,0)=0,"",_xlfn.XLOOKUP(A47,'Group B - Scores'!$A$7:$A$69,'Group B - Scores'!$J$7:$J$69,0))</f>
        <v>321 Foster Ave</v>
      </c>
      <c r="L47" s="15" t="str">
        <f>IF(_xlfn.XLOOKUP(A47,'Group B - Scores'!$A$7:$A$69,'Group B - Scores'!$K$7:$K$69,0)=0,"",_xlfn.XLOOKUP(A47,'Group B - Scores'!$A$7:$A$69,'Group B - Scores'!$K$7:$K$69,0))</f>
        <v>Wood Dale</v>
      </c>
      <c r="M47" s="15">
        <f>IF(_xlfn.XLOOKUP(A47,'Group B - Scores'!$A$7:$A$69,'Group B - Scores'!$L$7:$L$69,0)=0,"",_xlfn.XLOOKUP(A47,'Group B - Scores'!$A$7:$A$69,'Group B - Scores'!$L$7:$L$69,0))</f>
        <v>60191</v>
      </c>
      <c r="N47" s="15" t="str">
        <f>IF(_xlfn.XLOOKUP(A47,'Group B - Scores'!$A$7:$A$69,'Group B - Scores'!$M$7:$M$69,0)=0,"",_xlfn.XLOOKUP(A47,'Group B - Scores'!$A$7:$A$69,'Group B - Scores'!$M$7:$M$69,0))</f>
        <v>Dupage</v>
      </c>
      <c r="O47" s="15" t="str">
        <f>IF(_xlfn.XLOOKUP(A47,'Group B - Scores'!$A$7:$A$69,'Group B - Scores'!$N$7:$N$69,0)=0,"",_xlfn.XLOOKUP(A47,'Group B - Scores'!$A$7:$A$69,'Group B - Scores'!$N$7:$N$69,0))</f>
        <v>Addison</v>
      </c>
    </row>
    <row r="48" spans="1:15" x14ac:dyDescent="0.3">
      <c r="A48" s="15">
        <v>134988</v>
      </c>
      <c r="B48" s="15" t="str">
        <f>IF(_xlfn.XLOOKUP(A48,'Group B - Scores'!$A$7:$A$69,'Group B - Scores'!$D$7:$D$69,0)=0,"",_xlfn.XLOOKUP(A48,'Group B - Scores'!$A$7:$A$69,'Group B - Scores'!$D$7:$D$69,0))</f>
        <v>Internationale Ctr 11</v>
      </c>
      <c r="C48" s="15">
        <f>IF(_xlfn.XLOOKUP(A48,'Group B - Scores'!$A$7:$A$69,'Group B - Scores'!$C$7:$C$69,0)=0,"",_xlfn.XLOOKUP(A48,'Group B - Scores'!$A$7:$A$69,'Group B - Scores'!$C$7:$C$69,0))</f>
        <v>2020</v>
      </c>
      <c r="D48" s="15" t="str">
        <f>IF(_xlfn.XLOOKUP(A48,'Group B - Scores'!$A$7:$A$69,'Group B - Scores'!$B$7:$B$69,0)=0,"",_xlfn.XLOOKUP(A48,'Group B - Scores'!$A$7:$A$69,'Group B - Scores'!$B$7:$B$69,0))</f>
        <v>Prologis Energy LLC</v>
      </c>
      <c r="E48" s="15" t="str">
        <f>IF(_xlfn.XLOOKUP(A48,'Group B - Scores'!$A$7:$A$69,'Group B - Scores'!$E$7:$E$69,0)=0,"",_xlfn.XLOOKUP(A48,'Group B - Scores'!$A$7:$A$69,'Group B - Scores'!$E$7:$E$69,0))</f>
        <v>Prologis Energy LLC</v>
      </c>
      <c r="F48" s="16">
        <f>IF(_xlfn.XLOOKUP(A48,'Group B - Scores'!$A$7:$A$69,'Group B - Scores'!$F$7:$F$69,0)=0,"",_xlfn.XLOOKUP(A48,'Group B - Scores'!$A$7:$A$69,'Group B - Scores'!$F$7:$F$69,0))</f>
        <v>1.8</v>
      </c>
      <c r="G48" s="17">
        <f>IF(_xlfn.XLOOKUP(A48,'Group B - Scores'!$A$7:$A$69,'Group B - Scores'!$AH$7:$AH$69,0)=0,"",_xlfn.XLOOKUP(A48,'Group B - Scores'!$A$7:$A$69,'Group B - Scores'!$AH$7:$AH$69,0))</f>
        <v>5</v>
      </c>
      <c r="H48" s="19">
        <f>IF(_xlfn.XLOOKUP(A48,'Group B - Scores'!$A$7:$A$69,'Group B - Scores'!$AI$7:$AI$69,0)=0,"",_xlfn.XLOOKUP(A48,'Group B - Scores'!$A$7:$A$69,'Group B - Scores'!$AI$7:$AI$69,0))</f>
        <v>0.32151270626734502</v>
      </c>
      <c r="I48" s="18">
        <f>IF(_xlfn.XLOOKUP(A48,'Group B - Scores'!$A$7:$A$69,'Group B - Scores'!$I$7:$I$69,0)=0,"",_xlfn.XLOOKUP(A48,'Group B - Scores'!$A$7:$A$69,'Group B - Scores'!$I$7:$I$69,0))</f>
        <v>45446.681712986108</v>
      </c>
      <c r="J48" s="67">
        <f t="shared" si="0"/>
        <v>47</v>
      </c>
      <c r="K48" s="19" t="str">
        <f>IF(_xlfn.XLOOKUP(A48,'Group B - Scores'!$A$7:$A$69,'Group B - Scores'!$J$7:$J$69,0)=0,"",_xlfn.XLOOKUP(A48,'Group B - Scores'!$A$7:$A$69,'Group B - Scores'!$J$7:$J$69,0))</f>
        <v>10220 Werch Drive</v>
      </c>
      <c r="L48" s="15" t="str">
        <f>IF(_xlfn.XLOOKUP(A48,'Group B - Scores'!$A$7:$A$69,'Group B - Scores'!$K$7:$K$69,0)=0,"",_xlfn.XLOOKUP(A48,'Group B - Scores'!$A$7:$A$69,'Group B - Scores'!$K$7:$K$69,0))</f>
        <v>Woodridge</v>
      </c>
      <c r="M48" s="15">
        <f>IF(_xlfn.XLOOKUP(A48,'Group B - Scores'!$A$7:$A$69,'Group B - Scores'!$L$7:$L$69,0)=0,"",_xlfn.XLOOKUP(A48,'Group B - Scores'!$A$7:$A$69,'Group B - Scores'!$L$7:$L$69,0))</f>
        <v>60517</v>
      </c>
      <c r="N48" s="15" t="str">
        <f>IF(_xlfn.XLOOKUP(A48,'Group B - Scores'!$A$7:$A$69,'Group B - Scores'!$M$7:$M$69,0)=0,"",_xlfn.XLOOKUP(A48,'Group B - Scores'!$A$7:$A$69,'Group B - Scores'!$M$7:$M$69,0))</f>
        <v>DuPage</v>
      </c>
      <c r="O48" s="15" t="str">
        <f>IF(_xlfn.XLOOKUP(A48,'Group B - Scores'!$A$7:$A$69,'Group B - Scores'!$N$7:$N$69,0)=0,"",_xlfn.XLOOKUP(A48,'Group B - Scores'!$A$7:$A$69,'Group B - Scores'!$N$7:$N$69,0))</f>
        <v>Downers Grove</v>
      </c>
    </row>
    <row r="49" spans="1:15" x14ac:dyDescent="0.3">
      <c r="A49" s="15">
        <v>135246</v>
      </c>
      <c r="B49" s="15" t="str">
        <f>IF(_xlfn.XLOOKUP(A49,'Group B - Scores'!$A$7:$A$69,'Group B - Scores'!$D$7:$D$69,0)=0,"",_xlfn.XLOOKUP(A49,'Group B - Scores'!$A$7:$A$69,'Group B - Scores'!$D$7:$D$69,0))</f>
        <v>Nas Brit Solar, LLC</v>
      </c>
      <c r="C49" s="15">
        <f>IF(_xlfn.XLOOKUP(A49,'Group B - Scores'!$A$7:$A$69,'Group B - Scores'!$C$7:$C$69,0)=0,"",_xlfn.XLOOKUP(A49,'Group B - Scores'!$A$7:$A$69,'Group B - Scores'!$C$7:$C$69,0))</f>
        <v>343</v>
      </c>
      <c r="D49" s="15" t="str">
        <f>IF(_xlfn.XLOOKUP(A49,'Group B - Scores'!$A$7:$A$69,'Group B - Scores'!$B$7:$B$69,0)=0,"",_xlfn.XLOOKUP(A49,'Group B - Scores'!$A$7:$A$69,'Group B - Scores'!$B$7:$B$69,0))</f>
        <v>Nexamp Solar, LLC</v>
      </c>
      <c r="E49" s="15" t="str">
        <f>IF(_xlfn.XLOOKUP(A49,'Group B - Scores'!$A$7:$A$69,'Group B - Scores'!$E$7:$E$69,0)=0,"",_xlfn.XLOOKUP(A49,'Group B - Scores'!$A$7:$A$69,'Group B - Scores'!$E$7:$E$69,0))</f>
        <v>Nexamp Capital, LLC</v>
      </c>
      <c r="F49" s="16">
        <f>IF(_xlfn.XLOOKUP(A49,'Group B - Scores'!$A$7:$A$69,'Group B - Scores'!$F$7:$F$69,0)=0,"",_xlfn.XLOOKUP(A49,'Group B - Scores'!$A$7:$A$69,'Group B - Scores'!$F$7:$F$69,0))</f>
        <v>1.5</v>
      </c>
      <c r="G49" s="17">
        <f>IF(_xlfn.XLOOKUP(A49,'Group B - Scores'!$A$7:$A$69,'Group B - Scores'!$AH$7:$AH$69,0)=0,"",_xlfn.XLOOKUP(A49,'Group B - Scores'!$A$7:$A$69,'Group B - Scores'!$AH$7:$AH$69,0))</f>
        <v>5</v>
      </c>
      <c r="H49" s="19">
        <f>IF(_xlfn.XLOOKUP(A49,'Group B - Scores'!$A$7:$A$69,'Group B - Scores'!$AI$7:$AI$69,0)=0,"",_xlfn.XLOOKUP(A49,'Group B - Scores'!$A$7:$A$69,'Group B - Scores'!$AI$7:$AI$69,0))</f>
        <v>0.312028809383124</v>
      </c>
      <c r="I49" s="18">
        <f>IF(_xlfn.XLOOKUP(A49,'Group B - Scores'!$A$7:$A$69,'Group B - Scores'!$I$7:$I$69,0)=0,"",_xlfn.XLOOKUP(A49,'Group B - Scores'!$A$7:$A$69,'Group B - Scores'!$I$7:$I$69,0))</f>
        <v>45446.647715405095</v>
      </c>
      <c r="J49" s="67">
        <f t="shared" si="0"/>
        <v>48</v>
      </c>
      <c r="K49" s="19" t="str">
        <f>IF(_xlfn.XLOOKUP(A49,'Group B - Scores'!$A$7:$A$69,'Group B - Scores'!$J$7:$J$69,0)=0,"",_xlfn.XLOOKUP(A49,'Group B - Scores'!$A$7:$A$69,'Group B - Scores'!$J$7:$J$69,0))</f>
        <v>2725 Davey Road, Woodridge IL</v>
      </c>
      <c r="L49" s="15" t="str">
        <f>IF(_xlfn.XLOOKUP(A49,'Group B - Scores'!$A$7:$A$69,'Group B - Scores'!$K$7:$K$69,0)=0,"",_xlfn.XLOOKUP(A49,'Group B - Scores'!$A$7:$A$69,'Group B - Scores'!$K$7:$K$69,0))</f>
        <v>Woodridge</v>
      </c>
      <c r="M49" s="15">
        <f>IF(_xlfn.XLOOKUP(A49,'Group B - Scores'!$A$7:$A$69,'Group B - Scores'!$L$7:$L$69,0)=0,"",_xlfn.XLOOKUP(A49,'Group B - Scores'!$A$7:$A$69,'Group B - Scores'!$L$7:$L$69,0))</f>
        <v>60517</v>
      </c>
      <c r="N49" s="15" t="str">
        <f>IF(_xlfn.XLOOKUP(A49,'Group B - Scores'!$A$7:$A$69,'Group B - Scores'!$M$7:$M$69,0)=0,"",_xlfn.XLOOKUP(A49,'Group B - Scores'!$A$7:$A$69,'Group B - Scores'!$M$7:$M$69,0))</f>
        <v>Will</v>
      </c>
      <c r="O49" s="15" t="str">
        <f>IF(_xlfn.XLOOKUP(A49,'Group B - Scores'!$A$7:$A$69,'Group B - Scores'!$N$7:$N$69,0)=0,"",_xlfn.XLOOKUP(A49,'Group B - Scores'!$A$7:$A$69,'Group B - Scores'!$N$7:$N$69,0))</f>
        <v>Dupage</v>
      </c>
    </row>
    <row r="50" spans="1:15" x14ac:dyDescent="0.3">
      <c r="A50" s="15">
        <v>134987</v>
      </c>
      <c r="B50" s="15" t="str">
        <f>IF(_xlfn.XLOOKUP(A50,'Group B - Scores'!$A$7:$A$69,'Group B - Scores'!$D$7:$D$69,0)=0,"",_xlfn.XLOOKUP(A50,'Group B - Scores'!$A$7:$A$69,'Group B - Scores'!$D$7:$D$69,0))</f>
        <v>Carol Stream 5</v>
      </c>
      <c r="C50" s="15">
        <f>IF(_xlfn.XLOOKUP(A50,'Group B - Scores'!$A$7:$A$69,'Group B - Scores'!$C$7:$C$69,0)=0,"",_xlfn.XLOOKUP(A50,'Group B - Scores'!$A$7:$A$69,'Group B - Scores'!$C$7:$C$69,0))</f>
        <v>2020</v>
      </c>
      <c r="D50" s="15" t="str">
        <f>IF(_xlfn.XLOOKUP(A50,'Group B - Scores'!$A$7:$A$69,'Group B - Scores'!$B$7:$B$69,0)=0,"",_xlfn.XLOOKUP(A50,'Group B - Scores'!$A$7:$A$69,'Group B - Scores'!$B$7:$B$69,0))</f>
        <v>Prologis Energy LLC</v>
      </c>
      <c r="E50" s="15" t="str">
        <f>IF(_xlfn.XLOOKUP(A50,'Group B - Scores'!$A$7:$A$69,'Group B - Scores'!$E$7:$E$69,0)=0,"",_xlfn.XLOOKUP(A50,'Group B - Scores'!$A$7:$A$69,'Group B - Scores'!$E$7:$E$69,0))</f>
        <v>Prologis Energy LLC</v>
      </c>
      <c r="F50" s="16">
        <f>IF(_xlfn.XLOOKUP(A50,'Group B - Scores'!$A$7:$A$69,'Group B - Scores'!$F$7:$F$69,0)=0,"",_xlfn.XLOOKUP(A50,'Group B - Scores'!$A$7:$A$69,'Group B - Scores'!$F$7:$F$69,0))</f>
        <v>2.64</v>
      </c>
      <c r="G50" s="17">
        <f>IF(_xlfn.XLOOKUP(A50,'Group B - Scores'!$A$7:$A$69,'Group B - Scores'!$AH$7:$AH$69,0)=0,"",_xlfn.XLOOKUP(A50,'Group B - Scores'!$A$7:$A$69,'Group B - Scores'!$AH$7:$AH$69,0))</f>
        <v>5</v>
      </c>
      <c r="H50" s="19">
        <f>IF(_xlfn.XLOOKUP(A50,'Group B - Scores'!$A$7:$A$69,'Group B - Scores'!$AI$7:$AI$69,0)=0,"",_xlfn.XLOOKUP(A50,'Group B - Scores'!$A$7:$A$69,'Group B - Scores'!$AI$7:$AI$69,0))</f>
        <v>0.29947075323320899</v>
      </c>
      <c r="I50" s="18">
        <f>IF(_xlfn.XLOOKUP(A50,'Group B - Scores'!$A$7:$A$69,'Group B - Scores'!$I$7:$I$69,0)=0,"",_xlfn.XLOOKUP(A50,'Group B - Scores'!$A$7:$A$69,'Group B - Scores'!$I$7:$I$69,0))</f>
        <v>45446.6688587963</v>
      </c>
      <c r="J50" s="67">
        <f t="shared" si="0"/>
        <v>49</v>
      </c>
      <c r="K50" s="19" t="str">
        <f>IF(_xlfn.XLOOKUP(A50,'Group B - Scores'!$A$7:$A$69,'Group B - Scores'!$J$7:$J$69,0)=0,"",_xlfn.XLOOKUP(A50,'Group B - Scores'!$A$7:$A$69,'Group B - Scores'!$J$7:$J$69,0))</f>
        <v>250 South Gary Avenue</v>
      </c>
      <c r="L50" s="15" t="str">
        <f>IF(_xlfn.XLOOKUP(A50,'Group B - Scores'!$A$7:$A$69,'Group B - Scores'!$K$7:$K$69,0)=0,"",_xlfn.XLOOKUP(A50,'Group B - Scores'!$A$7:$A$69,'Group B - Scores'!$K$7:$K$69,0))</f>
        <v>Carol Stream</v>
      </c>
      <c r="M50" s="15">
        <f>IF(_xlfn.XLOOKUP(A50,'Group B - Scores'!$A$7:$A$69,'Group B - Scores'!$L$7:$L$69,0)=0,"",_xlfn.XLOOKUP(A50,'Group B - Scores'!$A$7:$A$69,'Group B - Scores'!$L$7:$L$69,0))</f>
        <v>60188</v>
      </c>
      <c r="N50" s="15" t="str">
        <f>IF(_xlfn.XLOOKUP(A50,'Group B - Scores'!$A$7:$A$69,'Group B - Scores'!$M$7:$M$69,0)=0,"",_xlfn.XLOOKUP(A50,'Group B - Scores'!$A$7:$A$69,'Group B - Scores'!$M$7:$M$69,0))</f>
        <v>DuPage</v>
      </c>
      <c r="O50" s="15" t="str">
        <f>IF(_xlfn.XLOOKUP(A50,'Group B - Scores'!$A$7:$A$69,'Group B - Scores'!$N$7:$N$69,0)=0,"",_xlfn.XLOOKUP(A50,'Group B - Scores'!$A$7:$A$69,'Group B - Scores'!$N$7:$N$69,0))</f>
        <v>Milton</v>
      </c>
    </row>
    <row r="51" spans="1:15" x14ac:dyDescent="0.3">
      <c r="A51" s="15">
        <v>135178</v>
      </c>
      <c r="B51" s="15" t="str">
        <f>IF(_xlfn.XLOOKUP(A51,'Group B - Scores'!$A$7:$A$69,'Group B - Scores'!$D$7:$D$69,0)=0,"",_xlfn.XLOOKUP(A51,'Group B - Scores'!$A$7:$A$69,'Group B - Scores'!$D$7:$D$69,0))</f>
        <v>2001 S Mount Prospect Rd</v>
      </c>
      <c r="C51" s="15">
        <f>IF(_xlfn.XLOOKUP(A51,'Group B - Scores'!$A$7:$A$69,'Group B - Scores'!$C$7:$C$69,0)=0,"",_xlfn.XLOOKUP(A51,'Group B - Scores'!$A$7:$A$69,'Group B - Scores'!$C$7:$C$69,0))</f>
        <v>2067</v>
      </c>
      <c r="D51" s="15" t="str">
        <f>IF(_xlfn.XLOOKUP(A51,'Group B - Scores'!$A$7:$A$69,'Group B - Scores'!$B$7:$B$69,0)=0,"",_xlfn.XLOOKUP(A51,'Group B - Scores'!$A$7:$A$69,'Group B - Scores'!$B$7:$B$69,0))</f>
        <v>SRE IL REC Administrator 2, LLC</v>
      </c>
      <c r="E51" s="15" t="str">
        <f>IF(_xlfn.XLOOKUP(A51,'Group B - Scores'!$A$7:$A$69,'Group B - Scores'!$E$7:$E$69,0)=0,"",_xlfn.XLOOKUP(A51,'Group B - Scores'!$A$7:$A$69,'Group B - Scores'!$E$7:$E$69,0))</f>
        <v>Summit Ridge Energy, LLC</v>
      </c>
      <c r="F51" s="16">
        <f>IF(_xlfn.XLOOKUP(A51,'Group B - Scores'!$A$7:$A$69,'Group B - Scores'!$F$7:$F$69,0)=0,"",_xlfn.XLOOKUP(A51,'Group B - Scores'!$A$7:$A$69,'Group B - Scores'!$F$7:$F$69,0))</f>
        <v>0.88</v>
      </c>
      <c r="G51" s="17">
        <f>IF(_xlfn.XLOOKUP(A51,'Group B - Scores'!$A$7:$A$69,'Group B - Scores'!$AH$7:$AH$69,0)=0,"",_xlfn.XLOOKUP(A51,'Group B - Scores'!$A$7:$A$69,'Group B - Scores'!$AH$7:$AH$69,0))</f>
        <v>5</v>
      </c>
      <c r="H51" s="19">
        <f>IF(_xlfn.XLOOKUP(A51,'Group B - Scores'!$A$7:$A$69,'Group B - Scores'!$AI$7:$AI$69,0)=0,"",_xlfn.XLOOKUP(A51,'Group B - Scores'!$A$7:$A$69,'Group B - Scores'!$AI$7:$AI$69,0))</f>
        <v>0.27113187705603398</v>
      </c>
      <c r="I51" s="18">
        <f>IF(_xlfn.XLOOKUP(A51,'Group B - Scores'!$A$7:$A$69,'Group B - Scores'!$I$7:$I$69,0)=0,"",_xlfn.XLOOKUP(A51,'Group B - Scores'!$A$7:$A$69,'Group B - Scores'!$I$7:$I$69,0))</f>
        <v>45446.615759016204</v>
      </c>
      <c r="J51" s="67">
        <f t="shared" si="0"/>
        <v>50</v>
      </c>
      <c r="K51" s="19" t="str">
        <f>IF(_xlfn.XLOOKUP(A51,'Group B - Scores'!$A$7:$A$69,'Group B - Scores'!$J$7:$J$69,0)=0,"",_xlfn.XLOOKUP(A51,'Group B - Scores'!$A$7:$A$69,'Group B - Scores'!$J$7:$J$69,0))</f>
        <v>2001 S Mount Prospect Rd</v>
      </c>
      <c r="L51" s="15" t="str">
        <f>IF(_xlfn.XLOOKUP(A51,'Group B - Scores'!$A$7:$A$69,'Group B - Scores'!$K$7:$K$69,0)=0,"",_xlfn.XLOOKUP(A51,'Group B - Scores'!$A$7:$A$69,'Group B - Scores'!$K$7:$K$69,0))</f>
        <v>Des Plaines</v>
      </c>
      <c r="M51" s="15">
        <f>IF(_xlfn.XLOOKUP(A51,'Group B - Scores'!$A$7:$A$69,'Group B - Scores'!$L$7:$L$69,0)=0,"",_xlfn.XLOOKUP(A51,'Group B - Scores'!$A$7:$A$69,'Group B - Scores'!$L$7:$L$69,0))</f>
        <v>60018</v>
      </c>
      <c r="N51" s="15" t="str">
        <f>IF(_xlfn.XLOOKUP(A51,'Group B - Scores'!$A$7:$A$69,'Group B - Scores'!$M$7:$M$69,0)=0,"",_xlfn.XLOOKUP(A51,'Group B - Scores'!$A$7:$A$69,'Group B - Scores'!$M$7:$M$69,0))</f>
        <v>Cook</v>
      </c>
      <c r="O51" s="15" t="str">
        <f>IF(_xlfn.XLOOKUP(A51,'Group B - Scores'!$A$7:$A$69,'Group B - Scores'!$N$7:$N$69,0)=0,"",_xlfn.XLOOKUP(A51,'Group B - Scores'!$A$7:$A$69,'Group B - Scores'!$N$7:$N$69,0))</f>
        <v>Maine</v>
      </c>
    </row>
    <row r="52" spans="1:15" x14ac:dyDescent="0.3">
      <c r="A52" s="15">
        <v>135019</v>
      </c>
      <c r="B52" s="15" t="str">
        <f>IF(_xlfn.XLOOKUP(A52,'Group B - Scores'!$A$7:$A$69,'Group B - Scores'!$D$7:$D$69,0)=0,"",_xlfn.XLOOKUP(A52,'Group B - Scores'!$A$7:$A$69,'Group B - Scores'!$D$7:$D$69,0))</f>
        <v>Internationale Ctr 17</v>
      </c>
      <c r="C52" s="15">
        <f>IF(_xlfn.XLOOKUP(A52,'Group B - Scores'!$A$7:$A$69,'Group B - Scores'!$C$7:$C$69,0)=0,"",_xlfn.XLOOKUP(A52,'Group B - Scores'!$A$7:$A$69,'Group B - Scores'!$C$7:$C$69,0))</f>
        <v>2020</v>
      </c>
      <c r="D52" s="15" t="str">
        <f>IF(_xlfn.XLOOKUP(A52,'Group B - Scores'!$A$7:$A$69,'Group B - Scores'!$B$7:$B$69,0)=0,"",_xlfn.XLOOKUP(A52,'Group B - Scores'!$A$7:$A$69,'Group B - Scores'!$B$7:$B$69,0))</f>
        <v>Prologis Energy LLC</v>
      </c>
      <c r="E52" s="15" t="str">
        <f>IF(_xlfn.XLOOKUP(A52,'Group B - Scores'!$A$7:$A$69,'Group B - Scores'!$E$7:$E$69,0)=0,"",_xlfn.XLOOKUP(A52,'Group B - Scores'!$A$7:$A$69,'Group B - Scores'!$E$7:$E$69,0))</f>
        <v>Prologis Energy LLC</v>
      </c>
      <c r="F52" s="16">
        <f>IF(_xlfn.XLOOKUP(A52,'Group B - Scores'!$A$7:$A$69,'Group B - Scores'!$F$7:$F$69,0)=0,"",_xlfn.XLOOKUP(A52,'Group B - Scores'!$A$7:$A$69,'Group B - Scores'!$F$7:$F$69,0))</f>
        <v>0.96</v>
      </c>
      <c r="G52" s="17">
        <f>IF(_xlfn.XLOOKUP(A52,'Group B - Scores'!$A$7:$A$69,'Group B - Scores'!$AH$7:$AH$69,0)=0,"",_xlfn.XLOOKUP(A52,'Group B - Scores'!$A$7:$A$69,'Group B - Scores'!$AH$7:$AH$69,0))</f>
        <v>5</v>
      </c>
      <c r="H52" s="19">
        <f>IF(_xlfn.XLOOKUP(A52,'Group B - Scores'!$A$7:$A$69,'Group B - Scores'!$AI$7:$AI$69,0)=0,"",_xlfn.XLOOKUP(A52,'Group B - Scores'!$A$7:$A$69,'Group B - Scores'!$AI$7:$AI$69,0))</f>
        <v>0.26326644337927202</v>
      </c>
      <c r="I52" s="18">
        <f>IF(_xlfn.XLOOKUP(A52,'Group B - Scores'!$A$7:$A$69,'Group B - Scores'!$I$7:$I$69,0)=0,"",_xlfn.XLOOKUP(A52,'Group B - Scores'!$A$7:$A$69,'Group B - Scores'!$I$7:$I$69,0))</f>
        <v>45446.79048974537</v>
      </c>
      <c r="J52" s="67">
        <f t="shared" si="0"/>
        <v>51</v>
      </c>
      <c r="K52" s="19" t="str">
        <f>IF(_xlfn.XLOOKUP(A52,'Group B - Scores'!$A$7:$A$69,'Group B - Scores'!$J$7:$J$69,0)=0,"",_xlfn.XLOOKUP(A52,'Group B - Scores'!$A$7:$A$69,'Group B - Scores'!$J$7:$J$69,0))</f>
        <v>1225 Internationale Pkwy</v>
      </c>
      <c r="L52" s="15" t="str">
        <f>IF(_xlfn.XLOOKUP(A52,'Group B - Scores'!$A$7:$A$69,'Group B - Scores'!$K$7:$K$69,0)=0,"",_xlfn.XLOOKUP(A52,'Group B - Scores'!$A$7:$A$69,'Group B - Scores'!$K$7:$K$69,0))</f>
        <v>Woodridge</v>
      </c>
      <c r="M52" s="15">
        <f>IF(_xlfn.XLOOKUP(A52,'Group B - Scores'!$A$7:$A$69,'Group B - Scores'!$L$7:$L$69,0)=0,"",_xlfn.XLOOKUP(A52,'Group B - Scores'!$A$7:$A$69,'Group B - Scores'!$L$7:$L$69,0))</f>
        <v>60517</v>
      </c>
      <c r="N52" s="15" t="str">
        <f>IF(_xlfn.XLOOKUP(A52,'Group B - Scores'!$A$7:$A$69,'Group B - Scores'!$M$7:$M$69,0)=0,"",_xlfn.XLOOKUP(A52,'Group B - Scores'!$A$7:$A$69,'Group B - Scores'!$M$7:$M$69,0))</f>
        <v>DuPage</v>
      </c>
      <c r="O52" s="15" t="str">
        <f>IF(_xlfn.XLOOKUP(A52,'Group B - Scores'!$A$7:$A$69,'Group B - Scores'!$N$7:$N$69,0)=0,"",_xlfn.XLOOKUP(A52,'Group B - Scores'!$A$7:$A$69,'Group B - Scores'!$N$7:$N$69,0))</f>
        <v>Downers Grove</v>
      </c>
    </row>
    <row r="53" spans="1:15" x14ac:dyDescent="0.3">
      <c r="A53" s="15">
        <v>135104</v>
      </c>
      <c r="B53" s="15" t="str">
        <f>IF(_xlfn.XLOOKUP(A53,'Group B - Scores'!$A$7:$A$69,'Group B - Scores'!$D$7:$D$69,0)=0,"",_xlfn.XLOOKUP(A53,'Group B - Scores'!$A$7:$A$69,'Group B - Scores'!$D$7:$D$69,0))</f>
        <v>Orchard Gateway</v>
      </c>
      <c r="C53" s="15">
        <f>IF(_xlfn.XLOOKUP(A53,'Group B - Scores'!$A$7:$A$69,'Group B - Scores'!$C$7:$C$69,0)=0,"",_xlfn.XLOOKUP(A53,'Group B - Scores'!$A$7:$A$69,'Group B - Scores'!$C$7:$C$69,0))</f>
        <v>2273</v>
      </c>
      <c r="D53" s="15" t="str">
        <f>IF(_xlfn.XLOOKUP(A53,'Group B - Scores'!$A$7:$A$69,'Group B - Scores'!$B$7:$B$69,0)=0,"",_xlfn.XLOOKUP(A53,'Group B - Scores'!$A$7:$A$69,'Group B - Scores'!$B$7:$B$69,0))</f>
        <v>FIP IL 2023 II, LLC</v>
      </c>
      <c r="E53" s="15" t="str">
        <f>IF(_xlfn.XLOOKUP(A53,'Group B - Scores'!$A$7:$A$69,'Group B - Scores'!$E$7:$E$69,0)=0,"",_xlfn.XLOOKUP(A53,'Group B - Scores'!$A$7:$A$69,'Group B - Scores'!$E$7:$E$69,0))</f>
        <v>Summit Ridge Energy, LLC</v>
      </c>
      <c r="F53" s="16">
        <f>IF(_xlfn.XLOOKUP(A53,'Group B - Scores'!$A$7:$A$69,'Group B - Scores'!$F$7:$F$69,0)=0,"",_xlfn.XLOOKUP(A53,'Group B - Scores'!$A$7:$A$69,'Group B - Scores'!$F$7:$F$69,0))</f>
        <v>3.96</v>
      </c>
      <c r="G53" s="17">
        <f>IF(_xlfn.XLOOKUP(A53,'Group B - Scores'!$A$7:$A$69,'Group B - Scores'!$AH$7:$AH$69,0)=0,"",_xlfn.XLOOKUP(A53,'Group B - Scores'!$A$7:$A$69,'Group B - Scores'!$AH$7:$AH$69,0))</f>
        <v>5</v>
      </c>
      <c r="H53" s="19">
        <f>IF(_xlfn.XLOOKUP(A53,'Group B - Scores'!$A$7:$A$69,'Group B - Scores'!$AI$7:$AI$69,0)=0,"",_xlfn.XLOOKUP(A53,'Group B - Scores'!$A$7:$A$69,'Group B - Scores'!$AI$7:$AI$69,0))</f>
        <v>0.24459568229833201</v>
      </c>
      <c r="I53" s="18">
        <f>IF(_xlfn.XLOOKUP(A53,'Group B - Scores'!$A$7:$A$69,'Group B - Scores'!$I$7:$I$69,0)=0,"",_xlfn.XLOOKUP(A53,'Group B - Scores'!$A$7:$A$69,'Group B - Scores'!$I$7:$I$69,0))</f>
        <v>45446.580924490743</v>
      </c>
      <c r="J53" s="67">
        <f t="shared" si="0"/>
        <v>52</v>
      </c>
      <c r="K53" s="19" t="str">
        <f>IF(_xlfn.XLOOKUP(A53,'Group B - Scores'!$A$7:$A$69,'Group B - Scores'!$J$7:$J$69,0)=0,"",_xlfn.XLOOKUP(A53,'Group B - Scores'!$A$7:$A$69,'Group B - Scores'!$J$7:$J$69,0))</f>
        <v>2000 Deerpath Road</v>
      </c>
      <c r="L53" s="15" t="str">
        <f>IF(_xlfn.XLOOKUP(A53,'Group B - Scores'!$A$7:$A$69,'Group B - Scores'!$K$7:$K$69,0)=0,"",_xlfn.XLOOKUP(A53,'Group B - Scores'!$A$7:$A$69,'Group B - Scores'!$K$7:$K$69,0))</f>
        <v>Aurora</v>
      </c>
      <c r="M53" s="15">
        <f>IF(_xlfn.XLOOKUP(A53,'Group B - Scores'!$A$7:$A$69,'Group B - Scores'!$L$7:$L$69,0)=0,"",_xlfn.XLOOKUP(A53,'Group B - Scores'!$A$7:$A$69,'Group B - Scores'!$L$7:$L$69,0))</f>
        <v>60506</v>
      </c>
      <c r="N53" s="15" t="str">
        <f>IF(_xlfn.XLOOKUP(A53,'Group B - Scores'!$A$7:$A$69,'Group B - Scores'!$M$7:$M$69,0)=0,"",_xlfn.XLOOKUP(A53,'Group B - Scores'!$A$7:$A$69,'Group B - Scores'!$M$7:$M$69,0))</f>
        <v>Kane</v>
      </c>
      <c r="O53" s="15" t="str">
        <f>IF(_xlfn.XLOOKUP(A53,'Group B - Scores'!$A$7:$A$69,'Group B - Scores'!$N$7:$N$69,0)=0,"",_xlfn.XLOOKUP(A53,'Group B - Scores'!$A$7:$A$69,'Group B - Scores'!$N$7:$N$69,0))</f>
        <v>Sugar Grove</v>
      </c>
    </row>
    <row r="54" spans="1:15" x14ac:dyDescent="0.3">
      <c r="A54" s="15">
        <v>134982</v>
      </c>
      <c r="B54" s="15" t="str">
        <f>IF(_xlfn.XLOOKUP(A54,'Group B - Scores'!$A$7:$A$69,'Group B - Scores'!$D$7:$D$69,0)=0,"",_xlfn.XLOOKUP(A54,'Group B - Scores'!$A$7:$A$69,'Group B - Scores'!$D$7:$D$69,0))</f>
        <v>Internationale Ctr 15</v>
      </c>
      <c r="C54" s="15">
        <f>IF(_xlfn.XLOOKUP(A54,'Group B - Scores'!$A$7:$A$69,'Group B - Scores'!$C$7:$C$69,0)=0,"",_xlfn.XLOOKUP(A54,'Group B - Scores'!$A$7:$A$69,'Group B - Scores'!$C$7:$C$69,0))</f>
        <v>2020</v>
      </c>
      <c r="D54" s="15" t="str">
        <f>IF(_xlfn.XLOOKUP(A54,'Group B - Scores'!$A$7:$A$69,'Group B - Scores'!$B$7:$B$69,0)=0,"",_xlfn.XLOOKUP(A54,'Group B - Scores'!$A$7:$A$69,'Group B - Scores'!$B$7:$B$69,0))</f>
        <v>Prologis Energy LLC</v>
      </c>
      <c r="E54" s="15" t="str">
        <f>IF(_xlfn.XLOOKUP(A54,'Group B - Scores'!$A$7:$A$69,'Group B - Scores'!$E$7:$E$69,0)=0,"",_xlfn.XLOOKUP(A54,'Group B - Scores'!$A$7:$A$69,'Group B - Scores'!$E$7:$E$69,0))</f>
        <v>Prologis Energy LLC</v>
      </c>
      <c r="F54" s="16">
        <f>IF(_xlfn.XLOOKUP(A54,'Group B - Scores'!$A$7:$A$69,'Group B - Scores'!$F$7:$F$69,0)=0,"",_xlfn.XLOOKUP(A54,'Group B - Scores'!$A$7:$A$69,'Group B - Scores'!$F$7:$F$69,0))</f>
        <v>2.4</v>
      </c>
      <c r="G54" s="17">
        <f>IF(_xlfn.XLOOKUP(A54,'Group B - Scores'!$A$7:$A$69,'Group B - Scores'!$AH$7:$AH$69,0)=0,"",_xlfn.XLOOKUP(A54,'Group B - Scores'!$A$7:$A$69,'Group B - Scores'!$AH$7:$AH$69,0))</f>
        <v>5</v>
      </c>
      <c r="H54" s="19">
        <f>IF(_xlfn.XLOOKUP(A54,'Group B - Scores'!$A$7:$A$69,'Group B - Scores'!$AI$7:$AI$69,0)=0,"",_xlfn.XLOOKUP(A54,'Group B - Scores'!$A$7:$A$69,'Group B - Scores'!$AI$7:$AI$69,0))</f>
        <v>0.22875098063471599</v>
      </c>
      <c r="I54" s="18">
        <f>IF(_xlfn.XLOOKUP(A54,'Group B - Scores'!$A$7:$A$69,'Group B - Scores'!$I$7:$I$69,0)=0,"",_xlfn.XLOOKUP(A54,'Group B - Scores'!$A$7:$A$69,'Group B - Scores'!$I$7:$I$69,0))</f>
        <v>45446.67035414352</v>
      </c>
      <c r="J54" s="67">
        <f t="shared" si="0"/>
        <v>53</v>
      </c>
      <c r="K54" s="19" t="str">
        <f>IF(_xlfn.XLOOKUP(A54,'Group B - Scores'!$A$7:$A$69,'Group B - Scores'!$J$7:$J$69,0)=0,"",_xlfn.XLOOKUP(A54,'Group B - Scores'!$A$7:$A$69,'Group B - Scores'!$J$7:$J$69,0))</f>
        <v>10350 Beaudin Blvd.</v>
      </c>
      <c r="L54" s="15" t="str">
        <f>IF(_xlfn.XLOOKUP(A54,'Group B - Scores'!$A$7:$A$69,'Group B - Scores'!$K$7:$K$69,0)=0,"",_xlfn.XLOOKUP(A54,'Group B - Scores'!$A$7:$A$69,'Group B - Scores'!$K$7:$K$69,0))</f>
        <v>Woodridge</v>
      </c>
      <c r="M54" s="15">
        <f>IF(_xlfn.XLOOKUP(A54,'Group B - Scores'!$A$7:$A$69,'Group B - Scores'!$L$7:$L$69,0)=0,"",_xlfn.XLOOKUP(A54,'Group B - Scores'!$A$7:$A$69,'Group B - Scores'!$L$7:$L$69,0))</f>
        <v>60517</v>
      </c>
      <c r="N54" s="15" t="str">
        <f>IF(_xlfn.XLOOKUP(A54,'Group B - Scores'!$A$7:$A$69,'Group B - Scores'!$M$7:$M$69,0)=0,"",_xlfn.XLOOKUP(A54,'Group B - Scores'!$A$7:$A$69,'Group B - Scores'!$M$7:$M$69,0))</f>
        <v>Will</v>
      </c>
      <c r="O54" s="15" t="str">
        <f>IF(_xlfn.XLOOKUP(A54,'Group B - Scores'!$A$7:$A$69,'Group B - Scores'!$N$7:$N$69,0)=0,"",_xlfn.XLOOKUP(A54,'Group B - Scores'!$A$7:$A$69,'Group B - Scores'!$N$7:$N$69,0))</f>
        <v>DuPage</v>
      </c>
    </row>
    <row r="55" spans="1:15" x14ac:dyDescent="0.3">
      <c r="A55" s="15">
        <v>135188</v>
      </c>
      <c r="B55" s="15" t="str">
        <f>IF(_xlfn.XLOOKUP(A55,'Group B - Scores'!$A$7:$A$69,'Group B - Scores'!$D$7:$D$69,0)=0,"",_xlfn.XLOOKUP(A55,'Group B - Scores'!$A$7:$A$69,'Group B - Scores'!$D$7:$D$69,0))</f>
        <v>320 Industrial Dr</v>
      </c>
      <c r="C55" s="15">
        <f>IF(_xlfn.XLOOKUP(A55,'Group B - Scores'!$A$7:$A$69,'Group B - Scores'!$C$7:$C$69,0)=0,"",_xlfn.XLOOKUP(A55,'Group B - Scores'!$A$7:$A$69,'Group B - Scores'!$C$7:$C$69,0))</f>
        <v>2067</v>
      </c>
      <c r="D55" s="15" t="str">
        <f>IF(_xlfn.XLOOKUP(A55,'Group B - Scores'!$A$7:$A$69,'Group B - Scores'!$B$7:$B$69,0)=0,"",_xlfn.XLOOKUP(A55,'Group B - Scores'!$A$7:$A$69,'Group B - Scores'!$B$7:$B$69,0))</f>
        <v>SRE IL REC Administrator 2, LLC</v>
      </c>
      <c r="E55" s="15" t="str">
        <f>IF(_xlfn.XLOOKUP(A55,'Group B - Scores'!$A$7:$A$69,'Group B - Scores'!$E$7:$E$69,0)=0,"",_xlfn.XLOOKUP(A55,'Group B - Scores'!$A$7:$A$69,'Group B - Scores'!$E$7:$E$69,0))</f>
        <v>Summit Ridge Energy, LLC</v>
      </c>
      <c r="F55" s="16">
        <f>IF(_xlfn.XLOOKUP(A55,'Group B - Scores'!$A$7:$A$69,'Group B - Scores'!$F$7:$F$69,0)=0,"",_xlfn.XLOOKUP(A55,'Group B - Scores'!$A$7:$A$69,'Group B - Scores'!$F$7:$F$69,0))</f>
        <v>0.77</v>
      </c>
      <c r="G55" s="17">
        <f>IF(_xlfn.XLOOKUP(A55,'Group B - Scores'!$A$7:$A$69,'Group B - Scores'!$AH$7:$AH$69,0)=0,"",_xlfn.XLOOKUP(A55,'Group B - Scores'!$A$7:$A$69,'Group B - Scores'!$AH$7:$AH$69,0))</f>
        <v>5</v>
      </c>
      <c r="H55" s="19">
        <f>IF(_xlfn.XLOOKUP(A55,'Group B - Scores'!$A$7:$A$69,'Group B - Scores'!$AI$7:$AI$69,0)=0,"",_xlfn.XLOOKUP(A55,'Group B - Scores'!$A$7:$A$69,'Group B - Scores'!$AI$7:$AI$69,0))</f>
        <v>0.22274763026216601</v>
      </c>
      <c r="I55" s="18">
        <f>IF(_xlfn.XLOOKUP(A55,'Group B - Scores'!$A$7:$A$69,'Group B - Scores'!$I$7:$I$69,0)=0,"",_xlfn.XLOOKUP(A55,'Group B - Scores'!$A$7:$A$69,'Group B - Scores'!$I$7:$I$69,0))</f>
        <v>45446.615883287035</v>
      </c>
      <c r="J55" s="67">
        <f t="shared" si="0"/>
        <v>54</v>
      </c>
      <c r="K55" s="19" t="str">
        <f>IF(_xlfn.XLOOKUP(A55,'Group B - Scores'!$A$7:$A$69,'Group B - Scores'!$J$7:$J$69,0)=0,"",_xlfn.XLOOKUP(A55,'Group B - Scores'!$A$7:$A$69,'Group B - Scores'!$J$7:$J$69,0))</f>
        <v>320 Industrial Dr</v>
      </c>
      <c r="L55" s="15" t="str">
        <f>IF(_xlfn.XLOOKUP(A55,'Group B - Scores'!$A$7:$A$69,'Group B - Scores'!$K$7:$K$69,0)=0,"",_xlfn.XLOOKUP(A55,'Group B - Scores'!$A$7:$A$69,'Group B - Scores'!$K$7:$K$69,0))</f>
        <v xml:space="preserve">West Chicago </v>
      </c>
      <c r="M55" s="15">
        <f>IF(_xlfn.XLOOKUP(A55,'Group B - Scores'!$A$7:$A$69,'Group B - Scores'!$L$7:$L$69,0)=0,"",_xlfn.XLOOKUP(A55,'Group B - Scores'!$A$7:$A$69,'Group B - Scores'!$L$7:$L$69,0))</f>
        <v>60185</v>
      </c>
      <c r="N55" s="15" t="str">
        <f>IF(_xlfn.XLOOKUP(A55,'Group B - Scores'!$A$7:$A$69,'Group B - Scores'!$M$7:$M$69,0)=0,"",_xlfn.XLOOKUP(A55,'Group B - Scores'!$A$7:$A$69,'Group B - Scores'!$M$7:$M$69,0))</f>
        <v>DuPage</v>
      </c>
      <c r="O55" s="15" t="str">
        <f>IF(_xlfn.XLOOKUP(A55,'Group B - Scores'!$A$7:$A$69,'Group B - Scores'!$N$7:$N$69,0)=0,"",_xlfn.XLOOKUP(A55,'Group B - Scores'!$A$7:$A$69,'Group B - Scores'!$N$7:$N$69,0))</f>
        <v>Winfield</v>
      </c>
    </row>
    <row r="56" spans="1:15" x14ac:dyDescent="0.3">
      <c r="A56" s="15">
        <v>135197</v>
      </c>
      <c r="B56" s="15" t="str">
        <f>IF(_xlfn.XLOOKUP(A56,'Group B - Scores'!$A$7:$A$69,'Group B - Scores'!$D$7:$D$69,0)=0,"",_xlfn.XLOOKUP(A56,'Group B - Scores'!$A$7:$A$69,'Group B - Scores'!$D$7:$D$69,0))</f>
        <v>1300 Rose Rd</v>
      </c>
      <c r="C56" s="15">
        <f>IF(_xlfn.XLOOKUP(A56,'Group B - Scores'!$A$7:$A$69,'Group B - Scores'!$C$7:$C$69,0)=0,"",_xlfn.XLOOKUP(A56,'Group B - Scores'!$A$7:$A$69,'Group B - Scores'!$C$7:$C$69,0))</f>
        <v>2067</v>
      </c>
      <c r="D56" s="15" t="str">
        <f>IF(_xlfn.XLOOKUP(A56,'Group B - Scores'!$A$7:$A$69,'Group B - Scores'!$B$7:$B$69,0)=0,"",_xlfn.XLOOKUP(A56,'Group B - Scores'!$A$7:$A$69,'Group B - Scores'!$B$7:$B$69,0))</f>
        <v>SRE IL REC Administrator 2, LLC</v>
      </c>
      <c r="E56" s="15" t="str">
        <f>IF(_xlfn.XLOOKUP(A56,'Group B - Scores'!$A$7:$A$69,'Group B - Scores'!$E$7:$E$69,0)=0,"",_xlfn.XLOOKUP(A56,'Group B - Scores'!$A$7:$A$69,'Group B - Scores'!$E$7:$E$69,0))</f>
        <v>Summit Ridge Energy, LLC</v>
      </c>
      <c r="F56" s="16">
        <f>IF(_xlfn.XLOOKUP(A56,'Group B - Scores'!$A$7:$A$69,'Group B - Scores'!$F$7:$F$69,0)=0,"",_xlfn.XLOOKUP(A56,'Group B - Scores'!$A$7:$A$69,'Group B - Scores'!$F$7:$F$69,0))</f>
        <v>0.77</v>
      </c>
      <c r="G56" s="17">
        <f>IF(_xlfn.XLOOKUP(A56,'Group B - Scores'!$A$7:$A$69,'Group B - Scores'!$AH$7:$AH$69,0)=0,"",_xlfn.XLOOKUP(A56,'Group B - Scores'!$A$7:$A$69,'Group B - Scores'!$AH$7:$AH$69,0))</f>
        <v>5</v>
      </c>
      <c r="H56" s="19">
        <f>IF(_xlfn.XLOOKUP(A56,'Group B - Scores'!$A$7:$A$69,'Group B - Scores'!$AI$7:$AI$69,0)=0,"",_xlfn.XLOOKUP(A56,'Group B - Scores'!$A$7:$A$69,'Group B - Scores'!$AI$7:$AI$69,0))</f>
        <v>0.176668165558303</v>
      </c>
      <c r="I56" s="18">
        <f>IF(_xlfn.XLOOKUP(A56,'Group B - Scores'!$A$7:$A$69,'Group B - Scores'!$I$7:$I$69,0)=0,"",_xlfn.XLOOKUP(A56,'Group B - Scores'!$A$7:$A$69,'Group B - Scores'!$I$7:$I$69,0))</f>
        <v>45446.615575810189</v>
      </c>
      <c r="J56" s="67">
        <f t="shared" si="0"/>
        <v>55</v>
      </c>
      <c r="K56" s="19" t="str">
        <f>IF(_xlfn.XLOOKUP(A56,'Group B - Scores'!$A$7:$A$69,'Group B - Scores'!$J$7:$J$69,0)=0,"",_xlfn.XLOOKUP(A56,'Group B - Scores'!$A$7:$A$69,'Group B - Scores'!$J$7:$J$69,0))</f>
        <v>1300 Rose Rd</v>
      </c>
      <c r="L56" s="15" t="str">
        <f>IF(_xlfn.XLOOKUP(A56,'Group B - Scores'!$A$7:$A$69,'Group B - Scores'!$K$7:$K$69,0)=0,"",_xlfn.XLOOKUP(A56,'Group B - Scores'!$A$7:$A$69,'Group B - Scores'!$K$7:$K$69,0))</f>
        <v xml:space="preserve">Lake Zurich </v>
      </c>
      <c r="M56" s="15">
        <f>IF(_xlfn.XLOOKUP(A56,'Group B - Scores'!$A$7:$A$69,'Group B - Scores'!$L$7:$L$69,0)=0,"",_xlfn.XLOOKUP(A56,'Group B - Scores'!$A$7:$A$69,'Group B - Scores'!$L$7:$L$69,0))</f>
        <v>60047</v>
      </c>
      <c r="N56" s="15" t="str">
        <f>IF(_xlfn.XLOOKUP(A56,'Group B - Scores'!$A$7:$A$69,'Group B - Scores'!$M$7:$M$69,0)=0,"",_xlfn.XLOOKUP(A56,'Group B - Scores'!$A$7:$A$69,'Group B - Scores'!$M$7:$M$69,0))</f>
        <v>Lake</v>
      </c>
      <c r="O56" s="15" t="str">
        <f>IF(_xlfn.XLOOKUP(A56,'Group B - Scores'!$A$7:$A$69,'Group B - Scores'!$N$7:$N$69,0)=0,"",_xlfn.XLOOKUP(A56,'Group B - Scores'!$A$7:$A$69,'Group B - Scores'!$N$7:$N$69,0))</f>
        <v>Ela</v>
      </c>
    </row>
    <row r="57" spans="1:15" x14ac:dyDescent="0.3">
      <c r="A57" s="15">
        <v>135100</v>
      </c>
      <c r="B57" s="15" t="str">
        <f>IF(_xlfn.XLOOKUP(A57,'Group B - Scores'!$A$7:$A$69,'Group B - Scores'!$D$7:$D$69,0)=0,"",_xlfn.XLOOKUP(A57,'Group B - Scores'!$A$7:$A$69,'Group B - Scores'!$D$7:$D$69,0))</f>
        <v xml:space="preserve"> Harvester Road Solar Project 2022, LLC</v>
      </c>
      <c r="C57" s="15">
        <f>IF(_xlfn.XLOOKUP(A57,'Group B - Scores'!$A$7:$A$69,'Group B - Scores'!$C$7:$C$69,0)=0,"",_xlfn.XLOOKUP(A57,'Group B - Scores'!$A$7:$A$69,'Group B - Scores'!$C$7:$C$69,0))</f>
        <v>656</v>
      </c>
      <c r="D57" s="15" t="str">
        <f>IF(_xlfn.XLOOKUP(A57,'Group B - Scores'!$A$7:$A$69,'Group B - Scores'!$B$7:$B$69,0)=0,"",_xlfn.XLOOKUP(A57,'Group B - Scores'!$A$7:$A$69,'Group B - Scores'!$B$7:$B$69,0))</f>
        <v>Distributed Solar Operations, LLC</v>
      </c>
      <c r="E57" s="15" t="str">
        <f>IF(_xlfn.XLOOKUP(A57,'Group B - Scores'!$A$7:$A$69,'Group B - Scores'!$E$7:$E$69,0)=0,"",_xlfn.XLOOKUP(A57,'Group B - Scores'!$A$7:$A$69,'Group B - Scores'!$E$7:$E$69,0))</f>
        <v>Distributed Solar Operations, LLC</v>
      </c>
      <c r="F57" s="16">
        <f>IF(_xlfn.XLOOKUP(A57,'Group B - Scores'!$A$7:$A$69,'Group B - Scores'!$F$7:$F$69,0)=0,"",_xlfn.XLOOKUP(A57,'Group B - Scores'!$A$7:$A$69,'Group B - Scores'!$F$7:$F$69,0))</f>
        <v>2</v>
      </c>
      <c r="G57" s="17">
        <f>IF(_xlfn.XLOOKUP(A57,'Group B - Scores'!$A$7:$A$69,'Group B - Scores'!$AH$7:$AH$69,0)=0,"",_xlfn.XLOOKUP(A57,'Group B - Scores'!$A$7:$A$69,'Group B - Scores'!$AH$7:$AH$69,0))</f>
        <v>5</v>
      </c>
      <c r="H57" s="19">
        <f>IF(_xlfn.XLOOKUP(A57,'Group B - Scores'!$A$7:$A$69,'Group B - Scores'!$AI$7:$AI$69,0)=0,"",_xlfn.XLOOKUP(A57,'Group B - Scores'!$A$7:$A$69,'Group B - Scores'!$AI$7:$AI$69,0))</f>
        <v>0.102359035024046</v>
      </c>
      <c r="I57" s="18">
        <f>IF(_xlfn.XLOOKUP(A57,'Group B - Scores'!$A$7:$A$69,'Group B - Scores'!$I$7:$I$69,0)=0,"",_xlfn.XLOOKUP(A57,'Group B - Scores'!$A$7:$A$69,'Group B - Scores'!$I$7:$I$69,0))</f>
        <v>45446.411639444443</v>
      </c>
      <c r="J57" s="67">
        <f t="shared" si="0"/>
        <v>56</v>
      </c>
      <c r="K57" s="19" t="str">
        <f>IF(_xlfn.XLOOKUP(A57,'Group B - Scores'!$A$7:$A$69,'Group B - Scores'!$J$7:$J$69,0)=0,"",_xlfn.XLOOKUP(A57,'Group B - Scores'!$A$7:$A$69,'Group B - Scores'!$J$7:$J$69,0))</f>
        <v>1717 W Harvester Road</v>
      </c>
      <c r="L57" s="15" t="str">
        <f>IF(_xlfn.XLOOKUP(A57,'Group B - Scores'!$A$7:$A$69,'Group B - Scores'!$K$7:$K$69,0)=0,"",_xlfn.XLOOKUP(A57,'Group B - Scores'!$A$7:$A$69,'Group B - Scores'!$K$7:$K$69,0))</f>
        <v>West Chicago</v>
      </c>
      <c r="M57" s="15">
        <f>IF(_xlfn.XLOOKUP(A57,'Group B - Scores'!$A$7:$A$69,'Group B - Scores'!$L$7:$L$69,0)=0,"",_xlfn.XLOOKUP(A57,'Group B - Scores'!$A$7:$A$69,'Group B - Scores'!$L$7:$L$69,0))</f>
        <v>60185</v>
      </c>
      <c r="N57" s="15" t="str">
        <f>IF(_xlfn.XLOOKUP(A57,'Group B - Scores'!$A$7:$A$69,'Group B - Scores'!$M$7:$M$69,0)=0,"",_xlfn.XLOOKUP(A57,'Group B - Scores'!$A$7:$A$69,'Group B - Scores'!$M$7:$M$69,0))</f>
        <v>Dupage</v>
      </c>
      <c r="O57" s="15" t="str">
        <f>IF(_xlfn.XLOOKUP(A57,'Group B - Scores'!$A$7:$A$69,'Group B - Scores'!$N$7:$N$69,0)=0,"",_xlfn.XLOOKUP(A57,'Group B - Scores'!$A$7:$A$69,'Group B - Scores'!$N$7:$N$69,0))</f>
        <v>Wayne</v>
      </c>
    </row>
    <row r="58" spans="1:15" x14ac:dyDescent="0.3">
      <c r="A58" s="15">
        <v>135005</v>
      </c>
      <c r="B58" s="15" t="str">
        <f>IF(_xlfn.XLOOKUP(A58,'Group B - Scores'!$A$7:$A$69,'Group B - Scores'!$D$7:$D$69,0)=0,"",_xlfn.XLOOKUP(A58,'Group B - Scores'!$A$7:$A$69,'Group B - Scores'!$D$7:$D$69,0))</f>
        <v>Carol Stream 16</v>
      </c>
      <c r="C58" s="15">
        <f>IF(_xlfn.XLOOKUP(A58,'Group B - Scores'!$A$7:$A$69,'Group B - Scores'!$C$7:$C$69,0)=0,"",_xlfn.XLOOKUP(A58,'Group B - Scores'!$A$7:$A$69,'Group B - Scores'!$C$7:$C$69,0))</f>
        <v>2020</v>
      </c>
      <c r="D58" s="15" t="str">
        <f>IF(_xlfn.XLOOKUP(A58,'Group B - Scores'!$A$7:$A$69,'Group B - Scores'!$B$7:$B$69,0)=0,"",_xlfn.XLOOKUP(A58,'Group B - Scores'!$A$7:$A$69,'Group B - Scores'!$B$7:$B$69,0))</f>
        <v>Prologis Energy LLC</v>
      </c>
      <c r="E58" s="15" t="str">
        <f>IF(_xlfn.XLOOKUP(A58,'Group B - Scores'!$A$7:$A$69,'Group B - Scores'!$E$7:$E$69,0)=0,"",_xlfn.XLOOKUP(A58,'Group B - Scores'!$A$7:$A$69,'Group B - Scores'!$E$7:$E$69,0))</f>
        <v>Prologis Energy LLC</v>
      </c>
      <c r="F58" s="16">
        <f>IF(_xlfn.XLOOKUP(A58,'Group B - Scores'!$A$7:$A$69,'Group B - Scores'!$F$7:$F$69,0)=0,"",_xlfn.XLOOKUP(A58,'Group B - Scores'!$A$7:$A$69,'Group B - Scores'!$F$7:$F$69,0))</f>
        <v>1.08</v>
      </c>
      <c r="G58" s="17">
        <f>IF(_xlfn.XLOOKUP(A58,'Group B - Scores'!$A$7:$A$69,'Group B - Scores'!$AH$7:$AH$69,0)=0,"",_xlfn.XLOOKUP(A58,'Group B - Scores'!$A$7:$A$69,'Group B - Scores'!$AH$7:$AH$69,0))</f>
        <v>5</v>
      </c>
      <c r="H58" s="19">
        <f>IF(_xlfn.XLOOKUP(A58,'Group B - Scores'!$A$7:$A$69,'Group B - Scores'!$AI$7:$AI$69,0)=0,"",_xlfn.XLOOKUP(A58,'Group B - Scores'!$A$7:$A$69,'Group B - Scores'!$AI$7:$AI$69,0))</f>
        <v>6.8243834274339402E-2</v>
      </c>
      <c r="I58" s="18">
        <f>IF(_xlfn.XLOOKUP(A58,'Group B - Scores'!$A$7:$A$69,'Group B - Scores'!$I$7:$I$69,0)=0,"",_xlfn.XLOOKUP(A58,'Group B - Scores'!$A$7:$A$69,'Group B - Scores'!$I$7:$I$69,0))</f>
        <v>45446.794071388889</v>
      </c>
      <c r="J58" s="67">
        <f t="shared" si="0"/>
        <v>57</v>
      </c>
      <c r="K58" s="19" t="str">
        <f>IF(_xlfn.XLOOKUP(A58,'Group B - Scores'!$A$7:$A$69,'Group B - Scores'!$J$7:$J$69,0)=0,"",_xlfn.XLOOKUP(A58,'Group B - Scores'!$A$7:$A$69,'Group B - Scores'!$J$7:$J$69,0))</f>
        <v>640 Center Avenue</v>
      </c>
      <c r="L58" s="15" t="str">
        <f>IF(_xlfn.XLOOKUP(A58,'Group B - Scores'!$A$7:$A$69,'Group B - Scores'!$K$7:$K$69,0)=0,"",_xlfn.XLOOKUP(A58,'Group B - Scores'!$A$7:$A$69,'Group B - Scores'!$K$7:$K$69,0))</f>
        <v>Carol Stream</v>
      </c>
      <c r="M58" s="15">
        <f>IF(_xlfn.XLOOKUP(A58,'Group B - Scores'!$A$7:$A$69,'Group B - Scores'!$L$7:$L$69,0)=0,"",_xlfn.XLOOKUP(A58,'Group B - Scores'!$A$7:$A$69,'Group B - Scores'!$L$7:$L$69,0))</f>
        <v>60188</v>
      </c>
      <c r="N58" s="15" t="str">
        <f>IF(_xlfn.XLOOKUP(A58,'Group B - Scores'!$A$7:$A$69,'Group B - Scores'!$M$7:$M$69,0)=0,"",_xlfn.XLOOKUP(A58,'Group B - Scores'!$A$7:$A$69,'Group B - Scores'!$M$7:$M$69,0))</f>
        <v>DuPage</v>
      </c>
      <c r="O58" s="15" t="str">
        <f>IF(_xlfn.XLOOKUP(A58,'Group B - Scores'!$A$7:$A$69,'Group B - Scores'!$N$7:$N$69,0)=0,"",_xlfn.XLOOKUP(A58,'Group B - Scores'!$A$7:$A$69,'Group B - Scores'!$N$7:$N$69,0))</f>
        <v>Bloomingdale</v>
      </c>
    </row>
    <row r="59" spans="1:15" x14ac:dyDescent="0.3">
      <c r="A59" s="15">
        <v>135173</v>
      </c>
      <c r="B59" s="15" t="str">
        <f>IF(_xlfn.XLOOKUP(A59,'Group B - Scores'!$A$7:$A$69,'Group B - Scores'!$D$7:$D$69,0)=0,"",_xlfn.XLOOKUP(A59,'Group B - Scores'!$A$7:$A$69,'Group B - Scores'!$D$7:$D$69,0))</f>
        <v>9500 Sergo Dr</v>
      </c>
      <c r="C59" s="15">
        <f>IF(_xlfn.XLOOKUP(A59,'Group B - Scores'!$A$7:$A$69,'Group B - Scores'!$C$7:$C$69,0)=0,"",_xlfn.XLOOKUP(A59,'Group B - Scores'!$A$7:$A$69,'Group B - Scores'!$C$7:$C$69,0))</f>
        <v>2067</v>
      </c>
      <c r="D59" s="15" t="str">
        <f>IF(_xlfn.XLOOKUP(A59,'Group B - Scores'!$A$7:$A$69,'Group B - Scores'!$B$7:$B$69,0)=0,"",_xlfn.XLOOKUP(A59,'Group B - Scores'!$A$7:$A$69,'Group B - Scores'!$B$7:$B$69,0))</f>
        <v>SRE IL REC Administrator 2, LLC</v>
      </c>
      <c r="E59" s="15" t="str">
        <f>IF(_xlfn.XLOOKUP(A59,'Group B - Scores'!$A$7:$A$69,'Group B - Scores'!$E$7:$E$69,0)=0,"",_xlfn.XLOOKUP(A59,'Group B - Scores'!$A$7:$A$69,'Group B - Scores'!$E$7:$E$69,0))</f>
        <v>Summit Ridge Energy, LLC</v>
      </c>
      <c r="F59" s="16">
        <f>IF(_xlfn.XLOOKUP(A59,'Group B - Scores'!$A$7:$A$69,'Group B - Scores'!$F$7:$F$69,0)=0,"",_xlfn.XLOOKUP(A59,'Group B - Scores'!$A$7:$A$69,'Group B - Scores'!$F$7:$F$69,0))</f>
        <v>1.43</v>
      </c>
      <c r="G59" s="17">
        <f>IF(_xlfn.XLOOKUP(A59,'Group B - Scores'!$A$7:$A$69,'Group B - Scores'!$AH$7:$AH$69,0)=0,"",_xlfn.XLOOKUP(A59,'Group B - Scores'!$A$7:$A$69,'Group B - Scores'!$AH$7:$AH$69,0))</f>
        <v>5</v>
      </c>
      <c r="H59" s="19">
        <f>IF(_xlfn.XLOOKUP(A59,'Group B - Scores'!$A$7:$A$69,'Group B - Scores'!$AI$7:$AI$69,0)=0,"",_xlfn.XLOOKUP(A59,'Group B - Scores'!$A$7:$A$69,'Group B - Scores'!$AI$7:$AI$69,0))</f>
        <v>6.3635720075550503E-2</v>
      </c>
      <c r="I59" s="18">
        <f>IF(_xlfn.XLOOKUP(A59,'Group B - Scores'!$A$7:$A$69,'Group B - Scores'!$I$7:$I$69,0)=0,"",_xlfn.XLOOKUP(A59,'Group B - Scores'!$A$7:$A$69,'Group B - Scores'!$I$7:$I$69,0))</f>
        <v>45446.615759016204</v>
      </c>
      <c r="J59" s="67">
        <f t="shared" si="0"/>
        <v>58</v>
      </c>
      <c r="K59" s="19" t="str">
        <f>IF(_xlfn.XLOOKUP(A59,'Group B - Scores'!$A$7:$A$69,'Group B - Scores'!$J$7:$J$69,0)=0,"",_xlfn.XLOOKUP(A59,'Group B - Scores'!$A$7:$A$69,'Group B - Scores'!$J$7:$J$69,0))</f>
        <v>9500 Sergo Dr</v>
      </c>
      <c r="L59" s="15" t="str">
        <f>IF(_xlfn.XLOOKUP(A59,'Group B - Scores'!$A$7:$A$69,'Group B - Scores'!$K$7:$K$69,0)=0,"",_xlfn.XLOOKUP(A59,'Group B - Scores'!$A$7:$A$69,'Group B - Scores'!$K$7:$K$69,0))</f>
        <v>La Grange Highlands</v>
      </c>
      <c r="M59" s="15">
        <f>IF(_xlfn.XLOOKUP(A59,'Group B - Scores'!$A$7:$A$69,'Group B - Scores'!$L$7:$L$69,0)=0,"",_xlfn.XLOOKUP(A59,'Group B - Scores'!$A$7:$A$69,'Group B - Scores'!$L$7:$L$69,0))</f>
        <v>60525</v>
      </c>
      <c r="N59" s="15" t="str">
        <f>IF(_xlfn.XLOOKUP(A59,'Group B - Scores'!$A$7:$A$69,'Group B - Scores'!$M$7:$M$69,0)=0,"",_xlfn.XLOOKUP(A59,'Group B - Scores'!$A$7:$A$69,'Group B - Scores'!$M$7:$M$69,0))</f>
        <v>Cook</v>
      </c>
      <c r="O59" s="15" t="str">
        <f>IF(_xlfn.XLOOKUP(A59,'Group B - Scores'!$A$7:$A$69,'Group B - Scores'!$N$7:$N$69,0)=0,"",_xlfn.XLOOKUP(A59,'Group B - Scores'!$A$7:$A$69,'Group B - Scores'!$N$7:$N$69,0))</f>
        <v>Lyons</v>
      </c>
    </row>
    <row r="60" spans="1:15" x14ac:dyDescent="0.3">
      <c r="A60" s="15">
        <v>135009</v>
      </c>
      <c r="B60" s="15" t="str">
        <f>IF(_xlfn.XLOOKUP(A60,'Group B - Scores'!$A$7:$A$69,'Group B - Scores'!$D$7:$D$69,0)=0,"",_xlfn.XLOOKUP(A60,'Group B - Scores'!$A$7:$A$69,'Group B - Scores'!$D$7:$D$69,0))</f>
        <v>Bolingbrook 17</v>
      </c>
      <c r="C60" s="15">
        <f>IF(_xlfn.XLOOKUP(A60,'Group B - Scores'!$A$7:$A$69,'Group B - Scores'!$C$7:$C$69,0)=0,"",_xlfn.XLOOKUP(A60,'Group B - Scores'!$A$7:$A$69,'Group B - Scores'!$C$7:$C$69,0))</f>
        <v>2020</v>
      </c>
      <c r="D60" s="15" t="str">
        <f>IF(_xlfn.XLOOKUP(A60,'Group B - Scores'!$A$7:$A$69,'Group B - Scores'!$B$7:$B$69,0)=0,"",_xlfn.XLOOKUP(A60,'Group B - Scores'!$A$7:$A$69,'Group B - Scores'!$B$7:$B$69,0))</f>
        <v>Prologis Energy LLC</v>
      </c>
      <c r="E60" s="15" t="str">
        <f>IF(_xlfn.XLOOKUP(A60,'Group B - Scores'!$A$7:$A$69,'Group B - Scores'!$E$7:$E$69,0)=0,"",_xlfn.XLOOKUP(A60,'Group B - Scores'!$A$7:$A$69,'Group B - Scores'!$E$7:$E$69,0))</f>
        <v>Prologis Energy LLC</v>
      </c>
      <c r="F60" s="16">
        <f>IF(_xlfn.XLOOKUP(A60,'Group B - Scores'!$A$7:$A$69,'Group B - Scores'!$F$7:$F$69,0)=0,"",_xlfn.XLOOKUP(A60,'Group B - Scores'!$A$7:$A$69,'Group B - Scores'!$F$7:$F$69,0))</f>
        <v>0.96</v>
      </c>
      <c r="G60" s="17">
        <f>IF(_xlfn.XLOOKUP(A60,'Group B - Scores'!$A$7:$A$69,'Group B - Scores'!$AH$7:$AH$69,0)=0,"",_xlfn.XLOOKUP(A60,'Group B - Scores'!$A$7:$A$69,'Group B - Scores'!$AH$7:$AH$69,0))</f>
        <v>5</v>
      </c>
      <c r="H60" s="19">
        <f>IF(_xlfn.XLOOKUP(A60,'Group B - Scores'!$A$7:$A$69,'Group B - Scores'!$AI$7:$AI$69,0)=0,"",_xlfn.XLOOKUP(A60,'Group B - Scores'!$A$7:$A$69,'Group B - Scores'!$AI$7:$AI$69,0))</f>
        <v>1.0486743969372801E-2</v>
      </c>
      <c r="I60" s="18">
        <f>IF(_xlfn.XLOOKUP(A60,'Group B - Scores'!$A$7:$A$69,'Group B - Scores'!$I$7:$I$69,0)=0,"",_xlfn.XLOOKUP(A60,'Group B - Scores'!$A$7:$A$69,'Group B - Scores'!$I$7:$I$69,0))</f>
        <v>45446.79048974537</v>
      </c>
      <c r="J60" s="67">
        <f t="shared" si="0"/>
        <v>59</v>
      </c>
      <c r="K60" s="19" t="str">
        <f>IF(_xlfn.XLOOKUP(A60,'Group B - Scores'!$A$7:$A$69,'Group B - Scores'!$J$7:$J$69,0)=0,"",_xlfn.XLOOKUP(A60,'Group B - Scores'!$A$7:$A$69,'Group B - Scores'!$J$7:$J$69,0))</f>
        <v>700 Gateway Dr</v>
      </c>
      <c r="L60" s="15" t="str">
        <f>IF(_xlfn.XLOOKUP(A60,'Group B - Scores'!$A$7:$A$69,'Group B - Scores'!$K$7:$K$69,0)=0,"",_xlfn.XLOOKUP(A60,'Group B - Scores'!$A$7:$A$69,'Group B - Scores'!$K$7:$K$69,0))</f>
        <v>Bolingbrook</v>
      </c>
      <c r="M60" s="15">
        <f>IF(_xlfn.XLOOKUP(A60,'Group B - Scores'!$A$7:$A$69,'Group B - Scores'!$L$7:$L$69,0)=0,"",_xlfn.XLOOKUP(A60,'Group B - Scores'!$A$7:$A$69,'Group B - Scores'!$L$7:$L$69,0))</f>
        <v>60440</v>
      </c>
      <c r="N60" s="15" t="str">
        <f>IF(_xlfn.XLOOKUP(A60,'Group B - Scores'!$A$7:$A$69,'Group B - Scores'!$M$7:$M$69,0)=0,"",_xlfn.XLOOKUP(A60,'Group B - Scores'!$A$7:$A$69,'Group B - Scores'!$M$7:$M$69,0))</f>
        <v>Will</v>
      </c>
      <c r="O60" s="15" t="str">
        <f>IF(_xlfn.XLOOKUP(A60,'Group B - Scores'!$A$7:$A$69,'Group B - Scores'!$N$7:$N$69,0)=0,"",_xlfn.XLOOKUP(A60,'Group B - Scores'!$A$7:$A$69,'Group B - Scores'!$N$7:$N$69,0))</f>
        <v>DuPage</v>
      </c>
    </row>
    <row r="61" spans="1:15" x14ac:dyDescent="0.3">
      <c r="A61" s="15"/>
      <c r="B61" s="15" t="str">
        <f>IF(_xlfn.XLOOKUP(A61,'Group B - Scores'!$A$7:$A$69,'Group B - Scores'!$D$7:$D$69,0)=0,"",_xlfn.XLOOKUP(A61,'Group B - Scores'!$A$7:$A$69,'Group B - Scores'!$D$7:$D$69,0))</f>
        <v/>
      </c>
      <c r="C61" s="15" t="str">
        <f>IF(_xlfn.XLOOKUP(A61,'Group B - Scores'!$A$7:$A$69,'Group B - Scores'!$C$7:$C$69,0)=0,"",_xlfn.XLOOKUP(A61,'Group B - Scores'!$A$7:$A$69,'Group B - Scores'!$C$7:$C$69,0))</f>
        <v/>
      </c>
      <c r="D61" s="15" t="str">
        <f>IF(_xlfn.XLOOKUP(A61,'Group B - Scores'!$A$7:$A$69,'Group B - Scores'!$B$7:$B$69,0)=0,"",_xlfn.XLOOKUP(A61,'Group B - Scores'!$A$7:$A$69,'Group B - Scores'!$B$7:$B$69,0))</f>
        <v/>
      </c>
      <c r="E61" s="15" t="str">
        <f>IF(_xlfn.XLOOKUP(A61,'Group B - Scores'!$A$7:$A$69,'Group B - Scores'!$E$7:$E$69,0)=0,"",_xlfn.XLOOKUP(A61,'Group B - Scores'!$A$7:$A$69,'Group B - Scores'!$E$7:$E$69,0))</f>
        <v/>
      </c>
      <c r="F61" s="16" t="str">
        <f>IF(_xlfn.XLOOKUP(A61,'Group B - Scores'!$A$7:$A$69,'Group B - Scores'!$F$7:$F$69,0)=0,"",_xlfn.XLOOKUP(A61,'Group B - Scores'!$A$7:$A$69,'Group B - Scores'!$F$7:$F$69,0))</f>
        <v/>
      </c>
      <c r="G61" s="17" t="str">
        <f>IF(_xlfn.XLOOKUP(A61,'Group B - Scores'!$A$7:$A$69,'Group B - Scores'!$AH$7:$AH$69,0)=0,"",_xlfn.XLOOKUP(A61,'Group B - Scores'!$A$7:$A$69,'Group B - Scores'!$AH$7:$AH$69,0))</f>
        <v/>
      </c>
      <c r="H61" s="19" t="str">
        <f>IF(_xlfn.XLOOKUP(A61,'Group B - Scores'!$A$7:$A$69,'Group B - Scores'!$AI$7:$AI$69,0)=0,"",_xlfn.XLOOKUP(A61,'Group B - Scores'!$A$7:$A$69,'Group B - Scores'!$AI$7:$AI$69,0))</f>
        <v/>
      </c>
      <c r="I61" s="18" t="str">
        <f>IF(_xlfn.XLOOKUP(A61,'Group B - Scores'!$A$7:$A$69,'Group B - Scores'!$I$7:$I$69,0)=0,"",_xlfn.XLOOKUP(A61,'Group B - Scores'!$A$7:$A$69,'Group B - Scores'!$I$7:$I$69,0))</f>
        <v/>
      </c>
      <c r="J61" s="67" t="str">
        <f t="shared" si="0"/>
        <v/>
      </c>
      <c r="K61" s="19" t="str">
        <f>IF(_xlfn.XLOOKUP(A61,'Group B - Scores'!$A$7:$A$69,'Group B - Scores'!$J$7:$J$69,0)=0,"",_xlfn.XLOOKUP(A61,'Group B - Scores'!$A$7:$A$69,'Group B - Scores'!$J$7:$J$69,0))</f>
        <v/>
      </c>
      <c r="L61" s="15" t="str">
        <f>IF(_xlfn.XLOOKUP(A61,'Group B - Scores'!$A$7:$A$69,'Group B - Scores'!$K$7:$K$69,0)=0,"",_xlfn.XLOOKUP(A61,'Group B - Scores'!$A$7:$A$69,'Group B - Scores'!$K$7:$K$69,0))</f>
        <v/>
      </c>
      <c r="M61" s="15" t="str">
        <f>IF(_xlfn.XLOOKUP(A61,'Group B - Scores'!$A$7:$A$69,'Group B - Scores'!$L$7:$L$69,0)=0,"",_xlfn.XLOOKUP(A61,'Group B - Scores'!$A$7:$A$69,'Group B - Scores'!$L$7:$L$69,0))</f>
        <v/>
      </c>
      <c r="N61" s="15" t="str">
        <f>IF(_xlfn.XLOOKUP(A61,'Group B - Scores'!$A$7:$A$69,'Group B - Scores'!$M$7:$M$69,0)=0,"",_xlfn.XLOOKUP(A61,'Group B - Scores'!$A$7:$A$69,'Group B - Scores'!$M$7:$M$69,0))</f>
        <v/>
      </c>
      <c r="O61" s="15" t="str">
        <f>IF(_xlfn.XLOOKUP(A61,'Group B - Scores'!$A$7:$A$69,'Group B - Scores'!$N$7:$N$69,0)=0,"",_xlfn.XLOOKUP(A61,'Group B - Scores'!$A$7:$A$69,'Group B - Scores'!$N$7:$N$69,0))</f>
        <v/>
      </c>
    </row>
    <row r="62" spans="1:15" x14ac:dyDescent="0.3">
      <c r="A62" s="15"/>
      <c r="B62" s="15" t="str">
        <f>IF(_xlfn.XLOOKUP(A62,'Group B - Scores'!$A$7:$A$69,'Group B - Scores'!$D$7:$D$69,0)=0,"",_xlfn.XLOOKUP(A62,'Group B - Scores'!$A$7:$A$69,'Group B - Scores'!$D$7:$D$69,0))</f>
        <v/>
      </c>
      <c r="C62" s="15" t="str">
        <f>IF(_xlfn.XLOOKUP(A62,'Group B - Scores'!$A$7:$A$69,'Group B - Scores'!$C$7:$C$69,0)=0,"",_xlfn.XLOOKUP(A62,'Group B - Scores'!$A$7:$A$69,'Group B - Scores'!$C$7:$C$69,0))</f>
        <v/>
      </c>
      <c r="D62" s="15" t="str">
        <f>IF(_xlfn.XLOOKUP(A62,'Group B - Scores'!$A$7:$A$69,'Group B - Scores'!$B$7:$B$69,0)=0,"",_xlfn.XLOOKUP(A62,'Group B - Scores'!$A$7:$A$69,'Group B - Scores'!$B$7:$B$69,0))</f>
        <v/>
      </c>
      <c r="E62" s="15" t="str">
        <f>IF(_xlfn.XLOOKUP(A62,'Group B - Scores'!$A$7:$A$69,'Group B - Scores'!$E$7:$E$69,0)=0,"",_xlfn.XLOOKUP(A62,'Group B - Scores'!$A$7:$A$69,'Group B - Scores'!$E$7:$E$69,0))</f>
        <v/>
      </c>
      <c r="F62" s="16" t="str">
        <f>IF(_xlfn.XLOOKUP(A62,'Group B - Scores'!$A$7:$A$69,'Group B - Scores'!$F$7:$F$69,0)=0,"",_xlfn.XLOOKUP(A62,'Group B - Scores'!$A$7:$A$69,'Group B - Scores'!$F$7:$F$69,0))</f>
        <v/>
      </c>
      <c r="G62" s="17" t="str">
        <f>IF(_xlfn.XLOOKUP(A62,'Group B - Scores'!$A$7:$A$69,'Group B - Scores'!$AH$7:$AH$69,0)=0,"",_xlfn.XLOOKUP(A62,'Group B - Scores'!$A$7:$A$69,'Group B - Scores'!$AH$7:$AH$69,0))</f>
        <v/>
      </c>
      <c r="H62" s="19" t="str">
        <f>IF(_xlfn.XLOOKUP(A62,'Group B - Scores'!$A$7:$A$69,'Group B - Scores'!$AI$7:$AI$69,0)=0,"",_xlfn.XLOOKUP(A62,'Group B - Scores'!$A$7:$A$69,'Group B - Scores'!$AI$7:$AI$69,0))</f>
        <v/>
      </c>
      <c r="I62" s="18" t="str">
        <f>IF(_xlfn.XLOOKUP(A62,'Group B - Scores'!$A$7:$A$69,'Group B - Scores'!$I$7:$I$69,0)=0,"",_xlfn.XLOOKUP(A62,'Group B - Scores'!$A$7:$A$69,'Group B - Scores'!$I$7:$I$69,0))</f>
        <v/>
      </c>
      <c r="J62" s="67" t="str">
        <f t="shared" si="0"/>
        <v/>
      </c>
      <c r="K62" s="19" t="str">
        <f>IF(_xlfn.XLOOKUP(A62,'Group B - Scores'!$A$7:$A$69,'Group B - Scores'!$J$7:$J$69,0)=0,"",_xlfn.XLOOKUP(A62,'Group B - Scores'!$A$7:$A$69,'Group B - Scores'!$J$7:$J$69,0))</f>
        <v/>
      </c>
      <c r="L62" s="15" t="str">
        <f>IF(_xlfn.XLOOKUP(A62,'Group B - Scores'!$A$7:$A$69,'Group B - Scores'!$K$7:$K$69,0)=0,"",_xlfn.XLOOKUP(A62,'Group B - Scores'!$A$7:$A$69,'Group B - Scores'!$K$7:$K$69,0))</f>
        <v/>
      </c>
      <c r="M62" s="15" t="str">
        <f>IF(_xlfn.XLOOKUP(A62,'Group B - Scores'!$A$7:$A$69,'Group B - Scores'!$L$7:$L$69,0)=0,"",_xlfn.XLOOKUP(A62,'Group B - Scores'!$A$7:$A$69,'Group B - Scores'!$L$7:$L$69,0))</f>
        <v/>
      </c>
      <c r="N62" s="15" t="str">
        <f>IF(_xlfn.XLOOKUP(A62,'Group B - Scores'!$A$7:$A$69,'Group B - Scores'!$M$7:$M$69,0)=0,"",_xlfn.XLOOKUP(A62,'Group B - Scores'!$A$7:$A$69,'Group B - Scores'!$M$7:$M$69,0))</f>
        <v/>
      </c>
      <c r="O62" s="15" t="str">
        <f>IF(_xlfn.XLOOKUP(A62,'Group B - Scores'!$A$7:$A$69,'Group B - Scores'!$N$7:$N$69,0)=0,"",_xlfn.XLOOKUP(A62,'Group B - Scores'!$A$7:$A$69,'Group B - Scores'!$N$7:$N$69,0))</f>
        <v/>
      </c>
    </row>
    <row r="63" spans="1:15" x14ac:dyDescent="0.3">
      <c r="A63" s="15"/>
      <c r="B63" s="15" t="str">
        <f>IF(_xlfn.XLOOKUP(A63,'Group B - Scores'!$A$7:$A$69,'Group B - Scores'!$D$7:$D$69,0)=0,"",_xlfn.XLOOKUP(A63,'Group B - Scores'!$A$7:$A$69,'Group B - Scores'!$D$7:$D$69,0))</f>
        <v/>
      </c>
      <c r="C63" s="15" t="str">
        <f>IF(_xlfn.XLOOKUP(A63,'Group B - Scores'!$A$7:$A$69,'Group B - Scores'!$C$7:$C$69,0)=0,"",_xlfn.XLOOKUP(A63,'Group B - Scores'!$A$7:$A$69,'Group B - Scores'!$C$7:$C$69,0))</f>
        <v/>
      </c>
      <c r="D63" s="15" t="str">
        <f>IF(_xlfn.XLOOKUP(A63,'Group B - Scores'!$A$7:$A$69,'Group B - Scores'!$B$7:$B$69,0)=0,"",_xlfn.XLOOKUP(A63,'Group B - Scores'!$A$7:$A$69,'Group B - Scores'!$B$7:$B$69,0))</f>
        <v/>
      </c>
      <c r="E63" s="15" t="str">
        <f>IF(_xlfn.XLOOKUP(A63,'Group B - Scores'!$A$7:$A$69,'Group B - Scores'!$E$7:$E$69,0)=0,"",_xlfn.XLOOKUP(A63,'Group B - Scores'!$A$7:$A$69,'Group B - Scores'!$E$7:$E$69,0))</f>
        <v/>
      </c>
      <c r="F63" s="16" t="str">
        <f>IF(_xlfn.XLOOKUP(A63,'Group B - Scores'!$A$7:$A$69,'Group B - Scores'!$F$7:$F$69,0)=0,"",_xlfn.XLOOKUP(A63,'Group B - Scores'!$A$7:$A$69,'Group B - Scores'!$F$7:$F$69,0))</f>
        <v/>
      </c>
      <c r="G63" s="17" t="str">
        <f>IF(_xlfn.XLOOKUP(A63,'Group B - Scores'!$A$7:$A$69,'Group B - Scores'!$AH$7:$AH$69,0)=0,"",_xlfn.XLOOKUP(A63,'Group B - Scores'!$A$7:$A$69,'Group B - Scores'!$AH$7:$AH$69,0))</f>
        <v/>
      </c>
      <c r="H63" s="19" t="str">
        <f>IF(_xlfn.XLOOKUP(A63,'Group B - Scores'!$A$7:$A$69,'Group B - Scores'!$AI$7:$AI$69,0)=0,"",_xlfn.XLOOKUP(A63,'Group B - Scores'!$A$7:$A$69,'Group B - Scores'!$AI$7:$AI$69,0))</f>
        <v/>
      </c>
      <c r="I63" s="18" t="str">
        <f>IF(_xlfn.XLOOKUP(A63,'Group B - Scores'!$A$7:$A$69,'Group B - Scores'!$I$7:$I$69,0)=0,"",_xlfn.XLOOKUP(A63,'Group B - Scores'!$A$7:$A$69,'Group B - Scores'!$I$7:$I$69,0))</f>
        <v/>
      </c>
      <c r="J63" s="67" t="str">
        <f t="shared" si="0"/>
        <v/>
      </c>
      <c r="K63" s="19" t="str">
        <f>IF(_xlfn.XLOOKUP(A63,'Group B - Scores'!$A$7:$A$69,'Group B - Scores'!$J$7:$J$69,0)=0,"",_xlfn.XLOOKUP(A63,'Group B - Scores'!$A$7:$A$69,'Group B - Scores'!$J$7:$J$69,0))</f>
        <v/>
      </c>
      <c r="L63" s="15" t="str">
        <f>IF(_xlfn.XLOOKUP(A63,'Group B - Scores'!$A$7:$A$69,'Group B - Scores'!$K$7:$K$69,0)=0,"",_xlfn.XLOOKUP(A63,'Group B - Scores'!$A$7:$A$69,'Group B - Scores'!$K$7:$K$69,0))</f>
        <v/>
      </c>
      <c r="M63" s="15" t="str">
        <f>IF(_xlfn.XLOOKUP(A63,'Group B - Scores'!$A$7:$A$69,'Group B - Scores'!$L$7:$L$69,0)=0,"",_xlfn.XLOOKUP(A63,'Group B - Scores'!$A$7:$A$69,'Group B - Scores'!$L$7:$L$69,0))</f>
        <v/>
      </c>
      <c r="N63" s="15" t="str">
        <f>IF(_xlfn.XLOOKUP(A63,'Group B - Scores'!$A$7:$A$69,'Group B - Scores'!$M$7:$M$69,0)=0,"",_xlfn.XLOOKUP(A63,'Group B - Scores'!$A$7:$A$69,'Group B - Scores'!$M$7:$M$69,0))</f>
        <v/>
      </c>
      <c r="O63" s="15" t="str">
        <f>IF(_xlfn.XLOOKUP(A63,'Group B - Scores'!$A$7:$A$69,'Group B - Scores'!$N$7:$N$69,0)=0,"",_xlfn.XLOOKUP(A63,'Group B - Scores'!$A$7:$A$69,'Group B - Scores'!$N$7:$N$69,0))</f>
        <v/>
      </c>
    </row>
    <row r="64" spans="1:15" x14ac:dyDescent="0.3">
      <c r="A64" s="15"/>
      <c r="B64" s="15" t="str">
        <f>IF(_xlfn.XLOOKUP(A64,'Group B - Scores'!$A$7:$A$69,'Group B - Scores'!$D$7:$D$69,0)=0,"",_xlfn.XLOOKUP(A64,'Group B - Scores'!$A$7:$A$69,'Group B - Scores'!$D$7:$D$69,0))</f>
        <v/>
      </c>
      <c r="C64" s="15" t="str">
        <f>IF(_xlfn.XLOOKUP(A64,'Group B - Scores'!$A$7:$A$69,'Group B - Scores'!$C$7:$C$69,0)=0,"",_xlfn.XLOOKUP(A64,'Group B - Scores'!$A$7:$A$69,'Group B - Scores'!$C$7:$C$69,0))</f>
        <v/>
      </c>
      <c r="D64" s="15" t="str">
        <f>IF(_xlfn.XLOOKUP(A64,'Group B - Scores'!$A$7:$A$69,'Group B - Scores'!$B$7:$B$69,0)=0,"",_xlfn.XLOOKUP(A64,'Group B - Scores'!$A$7:$A$69,'Group B - Scores'!$B$7:$B$69,0))</f>
        <v/>
      </c>
      <c r="E64" s="15" t="str">
        <f>IF(_xlfn.XLOOKUP(A64,'Group B - Scores'!$A$7:$A$69,'Group B - Scores'!$E$7:$E$69,0)=0,"",_xlfn.XLOOKUP(A64,'Group B - Scores'!$A$7:$A$69,'Group B - Scores'!$E$7:$E$69,0))</f>
        <v/>
      </c>
      <c r="F64" s="16" t="str">
        <f>IF(_xlfn.XLOOKUP(A64,'Group B - Scores'!$A$7:$A$69,'Group B - Scores'!$F$7:$F$69,0)=0,"",_xlfn.XLOOKUP(A64,'Group B - Scores'!$A$7:$A$69,'Group B - Scores'!$F$7:$F$69,0))</f>
        <v/>
      </c>
      <c r="G64" s="17" t="str">
        <f>IF(_xlfn.XLOOKUP(A64,'Group B - Scores'!$A$7:$A$69,'Group B - Scores'!$AH$7:$AH$69,0)=0,"",_xlfn.XLOOKUP(A64,'Group B - Scores'!$A$7:$A$69,'Group B - Scores'!$AH$7:$AH$69,0))</f>
        <v/>
      </c>
      <c r="H64" s="19" t="str">
        <f>IF(_xlfn.XLOOKUP(A64,'Group B - Scores'!$A$7:$A$69,'Group B - Scores'!$AI$7:$AI$69,0)=0,"",_xlfn.XLOOKUP(A64,'Group B - Scores'!$A$7:$A$69,'Group B - Scores'!$AI$7:$AI$69,0))</f>
        <v/>
      </c>
      <c r="I64" s="18" t="str">
        <f>IF(_xlfn.XLOOKUP(A64,'Group B - Scores'!$A$7:$A$69,'Group B - Scores'!$I$7:$I$69,0)=0,"",_xlfn.XLOOKUP(A64,'Group B - Scores'!$A$7:$A$69,'Group B - Scores'!$I$7:$I$69,0))</f>
        <v/>
      </c>
      <c r="J64" s="67" t="str">
        <f t="shared" si="0"/>
        <v/>
      </c>
      <c r="K64" s="19" t="str">
        <f>IF(_xlfn.XLOOKUP(A64,'Group B - Scores'!$A$7:$A$69,'Group B - Scores'!$J$7:$J$69,0)=0,"",_xlfn.XLOOKUP(A64,'Group B - Scores'!$A$7:$A$69,'Group B - Scores'!$J$7:$J$69,0))</f>
        <v/>
      </c>
      <c r="L64" s="15" t="str">
        <f>IF(_xlfn.XLOOKUP(A64,'Group B - Scores'!$A$7:$A$69,'Group B - Scores'!$K$7:$K$69,0)=0,"",_xlfn.XLOOKUP(A64,'Group B - Scores'!$A$7:$A$69,'Group B - Scores'!$K$7:$K$69,0))</f>
        <v/>
      </c>
      <c r="M64" s="15" t="str">
        <f>IF(_xlfn.XLOOKUP(A64,'Group B - Scores'!$A$7:$A$69,'Group B - Scores'!$L$7:$L$69,0)=0,"",_xlfn.XLOOKUP(A64,'Group B - Scores'!$A$7:$A$69,'Group B - Scores'!$L$7:$L$69,0))</f>
        <v/>
      </c>
      <c r="N64" s="15" t="str">
        <f>IF(_xlfn.XLOOKUP(A64,'Group B - Scores'!$A$7:$A$69,'Group B - Scores'!$M$7:$M$69,0)=0,"",_xlfn.XLOOKUP(A64,'Group B - Scores'!$A$7:$A$69,'Group B - Scores'!$M$7:$M$69,0))</f>
        <v/>
      </c>
      <c r="O64" s="15" t="str">
        <f>IF(_xlfn.XLOOKUP(A64,'Group B - Scores'!$A$7:$A$69,'Group B - Scores'!$N$7:$N$69,0)=0,"",_xlfn.XLOOKUP(A64,'Group B - Scores'!$A$7:$A$69,'Group B - Scores'!$N$7:$N$69,0))</f>
        <v/>
      </c>
    </row>
    <row r="65" spans="1:15" x14ac:dyDescent="0.3">
      <c r="A65" s="15"/>
      <c r="B65" s="15" t="str">
        <f>IF(_xlfn.XLOOKUP(A65,'Group B - Scores'!$A$7:$A$69,'Group B - Scores'!$D$7:$D$69,0)=0,"",_xlfn.XLOOKUP(A65,'Group B - Scores'!$A$7:$A$69,'Group B - Scores'!$D$7:$D$69,0))</f>
        <v/>
      </c>
      <c r="C65" s="15" t="str">
        <f>IF(_xlfn.XLOOKUP(A65,'Group B - Scores'!$A$7:$A$69,'Group B - Scores'!$C$7:$C$69,0)=0,"",_xlfn.XLOOKUP(A65,'Group B - Scores'!$A$7:$A$69,'Group B - Scores'!$C$7:$C$69,0))</f>
        <v/>
      </c>
      <c r="D65" s="15" t="str">
        <f>IF(_xlfn.XLOOKUP(A65,'Group B - Scores'!$A$7:$A$69,'Group B - Scores'!$B$7:$B$69,0)=0,"",_xlfn.XLOOKUP(A65,'Group B - Scores'!$A$7:$A$69,'Group B - Scores'!$B$7:$B$69,0))</f>
        <v/>
      </c>
      <c r="E65" s="15" t="str">
        <f>IF(_xlfn.XLOOKUP(A65,'Group B - Scores'!$A$7:$A$69,'Group B - Scores'!$E$7:$E$69,0)=0,"",_xlfn.XLOOKUP(A65,'Group B - Scores'!$A$7:$A$69,'Group B - Scores'!$E$7:$E$69,0))</f>
        <v/>
      </c>
      <c r="F65" s="16" t="str">
        <f>IF(_xlfn.XLOOKUP(A65,'Group B - Scores'!$A$7:$A$69,'Group B - Scores'!$F$7:$F$69,0)=0,"",_xlfn.XLOOKUP(A65,'Group B - Scores'!$A$7:$A$69,'Group B - Scores'!$F$7:$F$69,0))</f>
        <v/>
      </c>
      <c r="G65" s="17" t="str">
        <f>IF(_xlfn.XLOOKUP(A65,'Group B - Scores'!$A$7:$A$69,'Group B - Scores'!$AH$7:$AH$69,0)=0,"",_xlfn.XLOOKUP(A65,'Group B - Scores'!$A$7:$A$69,'Group B - Scores'!$AH$7:$AH$69,0))</f>
        <v/>
      </c>
      <c r="H65" s="19" t="str">
        <f>IF(_xlfn.XLOOKUP(A65,'Group B - Scores'!$A$7:$A$69,'Group B - Scores'!$AI$7:$AI$69,0)=0,"",_xlfn.XLOOKUP(A65,'Group B - Scores'!$A$7:$A$69,'Group B - Scores'!$AI$7:$AI$69,0))</f>
        <v/>
      </c>
      <c r="I65" s="18" t="str">
        <f>IF(_xlfn.XLOOKUP(A65,'Group B - Scores'!$A$7:$A$69,'Group B - Scores'!$I$7:$I$69,0)=0,"",_xlfn.XLOOKUP(A65,'Group B - Scores'!$A$7:$A$69,'Group B - Scores'!$I$7:$I$69,0))</f>
        <v/>
      </c>
      <c r="J65" s="67" t="str">
        <f t="shared" si="0"/>
        <v/>
      </c>
      <c r="K65" s="19" t="str">
        <f>IF(_xlfn.XLOOKUP(A65,'Group B - Scores'!$A$7:$A$69,'Group B - Scores'!$J$7:$J$69,0)=0,"",_xlfn.XLOOKUP(A65,'Group B - Scores'!$A$7:$A$69,'Group B - Scores'!$J$7:$J$69,0))</f>
        <v/>
      </c>
      <c r="L65" s="15" t="str">
        <f>IF(_xlfn.XLOOKUP(A65,'Group B - Scores'!$A$7:$A$69,'Group B - Scores'!$K$7:$K$69,0)=0,"",_xlfn.XLOOKUP(A65,'Group B - Scores'!$A$7:$A$69,'Group B - Scores'!$K$7:$K$69,0))</f>
        <v/>
      </c>
      <c r="M65" s="15" t="str">
        <f>IF(_xlfn.XLOOKUP(A65,'Group B - Scores'!$A$7:$A$69,'Group B - Scores'!$L$7:$L$69,0)=0,"",_xlfn.XLOOKUP(A65,'Group B - Scores'!$A$7:$A$69,'Group B - Scores'!$L$7:$L$69,0))</f>
        <v/>
      </c>
      <c r="N65" s="15" t="str">
        <f>IF(_xlfn.XLOOKUP(A65,'Group B - Scores'!$A$7:$A$69,'Group B - Scores'!$M$7:$M$69,0)=0,"",_xlfn.XLOOKUP(A65,'Group B - Scores'!$A$7:$A$69,'Group B - Scores'!$M$7:$M$69,0))</f>
        <v/>
      </c>
      <c r="O65" s="15" t="str">
        <f>IF(_xlfn.XLOOKUP(A65,'Group B - Scores'!$A$7:$A$69,'Group B - Scores'!$N$7:$N$69,0)=0,"",_xlfn.XLOOKUP(A65,'Group B - Scores'!$A$7:$A$69,'Group B - Scores'!$N$7:$N$69,0))</f>
        <v/>
      </c>
    </row>
    <row r="66" spans="1:15" x14ac:dyDescent="0.3">
      <c r="A66" s="15"/>
      <c r="B66" s="15" t="str">
        <f>IF(_xlfn.XLOOKUP(A66,'Group B - Scores'!$A$7:$A$69,'Group B - Scores'!$D$7:$D$69,0)=0,"",_xlfn.XLOOKUP(A66,'Group B - Scores'!$A$7:$A$69,'Group B - Scores'!$D$7:$D$69,0))</f>
        <v/>
      </c>
      <c r="C66" s="15" t="str">
        <f>IF(_xlfn.XLOOKUP(A66,'Group B - Scores'!$A$7:$A$69,'Group B - Scores'!$C$7:$C$69,0)=0,"",_xlfn.XLOOKUP(A66,'Group B - Scores'!$A$7:$A$69,'Group B - Scores'!$C$7:$C$69,0))</f>
        <v/>
      </c>
      <c r="D66" s="15" t="str">
        <f>IF(_xlfn.XLOOKUP(A66,'Group B - Scores'!$A$7:$A$69,'Group B - Scores'!$B$7:$B$69,0)=0,"",_xlfn.XLOOKUP(A66,'Group B - Scores'!$A$7:$A$69,'Group B - Scores'!$B$7:$B$69,0))</f>
        <v/>
      </c>
      <c r="E66" s="15" t="str">
        <f>IF(_xlfn.XLOOKUP(A66,'Group B - Scores'!$A$7:$A$69,'Group B - Scores'!$E$7:$E$69,0)=0,"",_xlfn.XLOOKUP(A66,'Group B - Scores'!$A$7:$A$69,'Group B - Scores'!$E$7:$E$69,0))</f>
        <v/>
      </c>
      <c r="F66" s="16" t="str">
        <f>IF(_xlfn.XLOOKUP(A66,'Group B - Scores'!$A$7:$A$69,'Group B - Scores'!$F$7:$F$69,0)=0,"",_xlfn.XLOOKUP(A66,'Group B - Scores'!$A$7:$A$69,'Group B - Scores'!$F$7:$F$69,0))</f>
        <v/>
      </c>
      <c r="G66" s="17" t="str">
        <f>IF(_xlfn.XLOOKUP(A66,'Group B - Scores'!$A$7:$A$69,'Group B - Scores'!$AH$7:$AH$69,0)=0,"",_xlfn.XLOOKUP(A66,'Group B - Scores'!$A$7:$A$69,'Group B - Scores'!$AH$7:$AH$69,0))</f>
        <v/>
      </c>
      <c r="H66" s="19" t="str">
        <f>IF(_xlfn.XLOOKUP(A66,'Group B - Scores'!$A$7:$A$69,'Group B - Scores'!$AI$7:$AI$69,0)=0,"",_xlfn.XLOOKUP(A66,'Group B - Scores'!$A$7:$A$69,'Group B - Scores'!$AI$7:$AI$69,0))</f>
        <v/>
      </c>
      <c r="I66" s="18" t="str">
        <f>IF(_xlfn.XLOOKUP(A66,'Group B - Scores'!$A$7:$A$69,'Group B - Scores'!$I$7:$I$69,0)=0,"",_xlfn.XLOOKUP(A66,'Group B - Scores'!$A$7:$A$69,'Group B - Scores'!$I$7:$I$69,0))</f>
        <v/>
      </c>
      <c r="J66" s="67" t="str">
        <f t="shared" si="0"/>
        <v/>
      </c>
      <c r="K66" s="19" t="str">
        <f>IF(_xlfn.XLOOKUP(A66,'Group B - Scores'!$A$7:$A$69,'Group B - Scores'!$J$7:$J$69,0)=0,"",_xlfn.XLOOKUP(A66,'Group B - Scores'!$A$7:$A$69,'Group B - Scores'!$J$7:$J$69,0))</f>
        <v/>
      </c>
      <c r="L66" s="15" t="str">
        <f>IF(_xlfn.XLOOKUP(A66,'Group B - Scores'!$A$7:$A$69,'Group B - Scores'!$K$7:$K$69,0)=0,"",_xlfn.XLOOKUP(A66,'Group B - Scores'!$A$7:$A$69,'Group B - Scores'!$K$7:$K$69,0))</f>
        <v/>
      </c>
      <c r="M66" s="15" t="str">
        <f>IF(_xlfn.XLOOKUP(A66,'Group B - Scores'!$A$7:$A$69,'Group B - Scores'!$L$7:$L$69,0)=0,"",_xlfn.XLOOKUP(A66,'Group B - Scores'!$A$7:$A$69,'Group B - Scores'!$L$7:$L$69,0))</f>
        <v/>
      </c>
      <c r="N66" s="15" t="str">
        <f>IF(_xlfn.XLOOKUP(A66,'Group B - Scores'!$A$7:$A$69,'Group B - Scores'!$M$7:$M$69,0)=0,"",_xlfn.XLOOKUP(A66,'Group B - Scores'!$A$7:$A$69,'Group B - Scores'!$M$7:$M$69,0))</f>
        <v/>
      </c>
      <c r="O66" s="15" t="str">
        <f>IF(_xlfn.XLOOKUP(A66,'Group B - Scores'!$A$7:$A$69,'Group B - Scores'!$N$7:$N$69,0)=0,"",_xlfn.XLOOKUP(A66,'Group B - Scores'!$A$7:$A$69,'Group B - Scores'!$N$7:$N$69,0))</f>
        <v/>
      </c>
    </row>
    <row r="67" spans="1:15" x14ac:dyDescent="0.3">
      <c r="A67" s="15"/>
      <c r="B67" s="15" t="str">
        <f>IF(_xlfn.XLOOKUP(A67,'Group B - Scores'!$A$7:$A$69,'Group B - Scores'!$D$7:$D$69,0)=0,"",_xlfn.XLOOKUP(A67,'Group B - Scores'!$A$7:$A$69,'Group B - Scores'!$D$7:$D$69,0))</f>
        <v/>
      </c>
      <c r="C67" s="15" t="str">
        <f>IF(_xlfn.XLOOKUP(A67,'Group B - Scores'!$A$7:$A$69,'Group B - Scores'!$C$7:$C$69,0)=0,"",_xlfn.XLOOKUP(A67,'Group B - Scores'!$A$7:$A$69,'Group B - Scores'!$C$7:$C$69,0))</f>
        <v/>
      </c>
      <c r="D67" s="15" t="str">
        <f>IF(_xlfn.XLOOKUP(A67,'Group B - Scores'!$A$7:$A$69,'Group B - Scores'!$B$7:$B$69,0)=0,"",_xlfn.XLOOKUP(A67,'Group B - Scores'!$A$7:$A$69,'Group B - Scores'!$B$7:$B$69,0))</f>
        <v/>
      </c>
      <c r="E67" s="15" t="str">
        <f>IF(_xlfn.XLOOKUP(A67,'Group B - Scores'!$A$7:$A$69,'Group B - Scores'!$E$7:$E$69,0)=0,"",_xlfn.XLOOKUP(A67,'Group B - Scores'!$A$7:$A$69,'Group B - Scores'!$E$7:$E$69,0))</f>
        <v/>
      </c>
      <c r="F67" s="16" t="str">
        <f>IF(_xlfn.XLOOKUP(A67,'Group B - Scores'!$A$7:$A$69,'Group B - Scores'!$F$7:$F$69,0)=0,"",_xlfn.XLOOKUP(A67,'Group B - Scores'!$A$7:$A$69,'Group B - Scores'!$F$7:$F$69,0))</f>
        <v/>
      </c>
      <c r="G67" s="17" t="str">
        <f>IF(_xlfn.XLOOKUP(A67,'Group B - Scores'!$A$7:$A$69,'Group B - Scores'!$AH$7:$AH$69,0)=0,"",_xlfn.XLOOKUP(A67,'Group B - Scores'!$A$7:$A$69,'Group B - Scores'!$AH$7:$AH$69,0))</f>
        <v/>
      </c>
      <c r="H67" s="19" t="str">
        <f>IF(_xlfn.XLOOKUP(A67,'Group B - Scores'!$A$7:$A$69,'Group B - Scores'!$AI$7:$AI$69,0)=0,"",_xlfn.XLOOKUP(A67,'Group B - Scores'!$A$7:$A$69,'Group B - Scores'!$AI$7:$AI$69,0))</f>
        <v/>
      </c>
      <c r="I67" s="18" t="str">
        <f>IF(_xlfn.XLOOKUP(A67,'Group B - Scores'!$A$7:$A$69,'Group B - Scores'!$I$7:$I$69,0)=0,"",_xlfn.XLOOKUP(A67,'Group B - Scores'!$A$7:$A$69,'Group B - Scores'!$I$7:$I$69,0))</f>
        <v/>
      </c>
      <c r="J67" s="67" t="str">
        <f t="shared" si="0"/>
        <v/>
      </c>
      <c r="K67" s="19" t="str">
        <f>IF(_xlfn.XLOOKUP(A67,'Group B - Scores'!$A$7:$A$69,'Group B - Scores'!$J$7:$J$69,0)=0,"",_xlfn.XLOOKUP(A67,'Group B - Scores'!$A$7:$A$69,'Group B - Scores'!$J$7:$J$69,0))</f>
        <v/>
      </c>
      <c r="L67" s="15" t="str">
        <f>IF(_xlfn.XLOOKUP(A67,'Group B - Scores'!$A$7:$A$69,'Group B - Scores'!$K$7:$K$69,0)=0,"",_xlfn.XLOOKUP(A67,'Group B - Scores'!$A$7:$A$69,'Group B - Scores'!$K$7:$K$69,0))</f>
        <v/>
      </c>
      <c r="M67" s="15" t="str">
        <f>IF(_xlfn.XLOOKUP(A67,'Group B - Scores'!$A$7:$A$69,'Group B - Scores'!$L$7:$L$69,0)=0,"",_xlfn.XLOOKUP(A67,'Group B - Scores'!$A$7:$A$69,'Group B - Scores'!$L$7:$L$69,0))</f>
        <v/>
      </c>
      <c r="N67" s="15" t="str">
        <f>IF(_xlfn.XLOOKUP(A67,'Group B - Scores'!$A$7:$A$69,'Group B - Scores'!$M$7:$M$69,0)=0,"",_xlfn.XLOOKUP(A67,'Group B - Scores'!$A$7:$A$69,'Group B - Scores'!$M$7:$M$69,0))</f>
        <v/>
      </c>
      <c r="O67" s="15" t="str">
        <f>IF(_xlfn.XLOOKUP(A67,'Group B - Scores'!$A$7:$A$69,'Group B - Scores'!$N$7:$N$69,0)=0,"",_xlfn.XLOOKUP(A67,'Group B - Scores'!$A$7:$A$69,'Group B - Scores'!$N$7:$N$69,0))</f>
        <v/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A2AFAB6BE50E4FACFEDDD365A44452" ma:contentTypeVersion="18" ma:contentTypeDescription="Create a new document." ma:contentTypeScope="" ma:versionID="e5dc210d2779e52ca46b613f97c7ed53">
  <xsd:schema xmlns:xsd="http://www.w3.org/2001/XMLSchema" xmlns:xs="http://www.w3.org/2001/XMLSchema" xmlns:p="http://schemas.microsoft.com/office/2006/metadata/properties" xmlns:ns2="00506240-d0a1-4765-951a-f660ca2d4785" xmlns:ns3="a63c1434-17e2-4347-8893-af134feef5b3" xmlns:ns4="89c07c7b-e2e2-46a4-b35d-c8f499d021a9" targetNamespace="http://schemas.microsoft.com/office/2006/metadata/properties" ma:root="true" ma:fieldsID="daf77bff6a206bd88019446d6939a6ba" ns2:_="" ns3:_="" ns4:_="">
    <xsd:import namespace="00506240-d0a1-4765-951a-f660ca2d4785"/>
    <xsd:import namespace="a63c1434-17e2-4347-8893-af134feef5b3"/>
    <xsd:import namespace="89c07c7b-e2e2-46a4-b35d-c8f499d021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Tea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506240-d0a1-4765-951a-f660ca2d47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b8b7529-88e4-4cf5-84d6-71c4601d93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am" ma:index="25" nillable="true" ma:displayName="Team" ma:format="Dropdown" ma:internalName="Team">
      <xsd:simpleType>
        <xsd:restriction base="dms:Choice">
          <xsd:enumeration value="Application Processing"/>
          <xsd:enumeration value="Consumer Protection"/>
          <xsd:enumeration value="Contracts"/>
          <xsd:enumeration value="Customer Support"/>
          <xsd:enumeration value="Data &amp; Reporting"/>
          <xsd:enumeration value="Leadership"/>
          <xsd:enumeration value="Marketing Communications"/>
          <xsd:enumeration value="Strategy &amp; DEI"/>
          <xsd:enumeration value="Produc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c1434-17e2-4347-8893-af134feef5b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91bb62e8-55d8-4c4b-bf52-c0612efc2aae}" ma:internalName="TaxCatchAll" ma:showField="CatchAllData" ma:web="a63c1434-17e2-4347-8893-af134feef5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c07c7b-e2e2-46a4-b35d-c8f499d021a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3c1434-17e2-4347-8893-af134feef5b3" xsi:nil="true"/>
    <Team xmlns="00506240-d0a1-4765-951a-f660ca2d4785" xsi:nil="true"/>
    <lcf76f155ced4ddcb4097134ff3c332f xmlns="00506240-d0a1-4765-951a-f660ca2d478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31D766-702A-4876-B656-837CD65CF9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9BABD0-DD57-42ED-845E-E7EAE073FB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506240-d0a1-4765-951a-f660ca2d4785"/>
    <ds:schemaRef ds:uri="a63c1434-17e2-4347-8893-af134feef5b3"/>
    <ds:schemaRef ds:uri="89c07c7b-e2e2-46a4-b35d-c8f499d021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83121D-0387-4CF7-A882-D9516BE792F4}">
  <ds:schemaRefs>
    <ds:schemaRef ds:uri="http://schemas.openxmlformats.org/package/2006/metadata/core-properties"/>
    <ds:schemaRef ds:uri="http://schemas.microsoft.com/office/2006/documentManagement/types"/>
    <ds:schemaRef ds:uri="89c07c7b-e2e2-46a4-b35d-c8f499d021a9"/>
    <ds:schemaRef ds:uri="http://purl.org/dc/elements/1.1/"/>
    <ds:schemaRef ds:uri="http://schemas.microsoft.com/office/2006/metadata/properties"/>
    <ds:schemaRef ds:uri="00506240-d0a1-4765-951a-f660ca2d4785"/>
    <ds:schemaRef ds:uri="http://schemas.microsoft.com/office/infopath/2007/PartnerControls"/>
    <ds:schemaRef ds:uri="http://purl.org/dc/dcmitype/"/>
    <ds:schemaRef ds:uri="a63c1434-17e2-4347-8893-af134feef5b3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Group A - Scores</vt:lpstr>
      <vt:lpstr>Group A - Current Waitlist</vt:lpstr>
      <vt:lpstr>Group B - Scores</vt:lpstr>
      <vt:lpstr>Group B - Current Waitlist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Blue</dc:creator>
  <cp:keywords/>
  <dc:description/>
  <cp:lastModifiedBy>Mike Tancredi</cp:lastModifiedBy>
  <cp:revision/>
  <dcterms:created xsi:type="dcterms:W3CDTF">2024-08-26T20:15:57Z</dcterms:created>
  <dcterms:modified xsi:type="dcterms:W3CDTF">2024-09-10T21:56:02Z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0x010100B9A2AFAB6BE50E4FACFEDDD365A44452</vt:lpwstr>
  </property>
  <property fmtid="{D5CDD505-2E9C-101B-9397-08002B2CF9AE}" pid="3" name="MediaServiceImageTags">
    <vt:lpwstr/>
  </property>
</Properties>
</file>